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410\2017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TRANSMETRO" sheetId="4690" state="hidden" r:id="rId6"/>
    <sheet name="DIRECCIONALIDAD" sheetId="4689" r:id="rId7"/>
    <sheet name="DIAGRAMA DE VOL" sheetId="4688" r:id="rId8"/>
  </sheets>
  <externalReferences>
    <externalReference r:id="rId9"/>
    <externalReference r:id="rId10"/>
  </externalReference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  <definedName name="_xlnm.Print_Area" localSheetId="5">TRANSMETRO!$A$1:$U$58</definedName>
  </definedNames>
  <calcPr calcId="152511"/>
</workbook>
</file>

<file path=xl/calcChain.xml><?xml version="1.0" encoding="utf-8"?>
<calcChain xmlns="http://schemas.openxmlformats.org/spreadsheetml/2006/main"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E4" i="4690"/>
  <c r="U19" i="4690" l="1"/>
  <c r="U21" i="4690"/>
  <c r="U17" i="4690"/>
  <c r="U15" i="4690"/>
  <c r="U13" i="4690"/>
  <c r="N22" i="4690"/>
  <c r="N21" i="4690"/>
  <c r="N20" i="4690"/>
  <c r="N19" i="4690"/>
  <c r="N18" i="4690"/>
  <c r="N17" i="4690"/>
  <c r="N16" i="4690"/>
  <c r="N15" i="4690"/>
  <c r="N14" i="4690"/>
  <c r="G19" i="4690"/>
  <c r="G18" i="4690"/>
  <c r="G17" i="4690"/>
  <c r="G16" i="4690"/>
  <c r="G15" i="4690"/>
  <c r="G14" i="4690"/>
  <c r="G13" i="4690"/>
  <c r="U14" i="4690"/>
  <c r="U16" i="4690"/>
  <c r="U18" i="4690"/>
  <c r="U20" i="4690"/>
  <c r="N13" i="4690"/>
  <c r="N10" i="4690"/>
  <c r="N11" i="4690"/>
  <c r="N12" i="4690"/>
  <c r="G23" i="4690" l="1"/>
  <c r="U23" i="4690"/>
  <c r="N23" i="4690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S6" i="4686"/>
  <c r="S6" i="4690" s="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D5" i="4690" s="1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L5" i="4690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5" i="4689" l="1"/>
  <c r="AF20" i="4688" s="1"/>
  <c r="J31" i="4689"/>
  <c r="P25" i="4688" s="1"/>
  <c r="J14" i="4689"/>
  <c r="U15" i="4688" s="1"/>
  <c r="J20" i="4689"/>
  <c r="G20" i="4688" s="1"/>
  <c r="J24" i="4689"/>
  <c r="Z20" i="4688" s="1"/>
  <c r="J26" i="4689"/>
  <c r="AK20" i="4688" s="1"/>
  <c r="J30" i="4689"/>
  <c r="J25" i="4688" s="1"/>
  <c r="J32" i="4689"/>
  <c r="U25" i="4688" s="1"/>
  <c r="J36" i="4689"/>
  <c r="AO25" i="4688" s="1"/>
  <c r="J33" i="4689"/>
  <c r="Z2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D25" i="4688"/>
  <c r="J29" i="4689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AK31" i="4688"/>
  <c r="AF31" i="4688"/>
  <c r="AO31" i="4688"/>
  <c r="G31" i="4688"/>
  <c r="J31" i="4688"/>
  <c r="D31" i="4688"/>
  <c r="J21" i="4688"/>
  <c r="G21" i="4688"/>
  <c r="D21" i="4688"/>
  <c r="Z31" i="4688"/>
  <c r="U31" i="4688"/>
  <c r="P31" i="4688"/>
  <c r="Z21" i="4688"/>
  <c r="U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<sst xmlns="http://schemas.openxmlformats.org/spreadsheetml/2006/main" count="915" uniqueCount="160">
  <si>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</si>
  <si>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</si>
  <si>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</si>
  <si>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</si>
  <si>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</si>
  <si>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</si>
  <si>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</si>
  <si>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</si>
  <si>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</si>
  <si>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</si>
  <si>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</si>
  <si>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</si>
  <si>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</si>
  <si>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</si>
  <si>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</si>
  <si>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</si>
  <si>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</si>
  <si>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</si>
  <si>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</si>
  <si>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</si>
  <si>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</si>
  <si>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</si>
  <si>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</si>
  <si>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</si>
  <si>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</si>
  <si>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</si>
  <si>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</si>
  <si>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</si>
  <si>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</si>
  <si>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</si>
  <si>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</si>
  <si>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</si>
  <si>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</si>
  <si>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</si>
  <si>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</si>
  <si>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</si>
  <si>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</si>
  <si>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</si>
  <si>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</si>
  <si>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</si>
  <si>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</si>
  <si>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</si>
  <si>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</si>
  <si>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</si>
  <si>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</si>
  <si>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</si>
  <si>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</si>
  <si>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</si>
  <si>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</si>
  <si>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</si>
  <si>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</si>
  <si>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</si>
  <si>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</si>
  <si>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</si>
  <si>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</si>
  <si>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</si>
  <si>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</si>
  <si>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</si>
  <si>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</si>
  <si>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</si>
  <si>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</si>
  <si>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</si>
  <si>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</si>
  <si>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</si>
  <si>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</si>
  <si>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</si>
  <si>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</si>
  <si>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</si>
  <si>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</si>
  <si>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</si>
  <si>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</si>
  <si>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</si>
  <si>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</si>
  <si>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</si>
  <si>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</si>
  <si>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</si>
  <si>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</si>
  <si>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</si>
  <si>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</si>
  <si>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</si>
  <si>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</si>
  <si>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</si>
  <si>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</si>
  <si>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</si>
  <si>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</si>
  <si>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</si>
  <si>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</si>
  <si>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</si>
  <si>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</si>
  <si>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</si>
  <si>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</si>
  <si>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</si>
  <si>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</si>
  <si>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</si>
  <si>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</si>
  <si>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</si>
  <si>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</si>
  <si>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</si>
  <si>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</si>
  <si>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</si>
  <si>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</si>
  <si>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</si>
  <si>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</si>
  <si>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</si>
  <si>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</si>
  <si>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</si>
  <si>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</si>
  <si>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</si>
  <si>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</si>
  <si>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</si>
  <si>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</si>
  <si>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</si>
  <si>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</si>
  <si>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</si>
  <si>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</si>
  <si>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</si>
  <si>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</si>
  <si>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</si>
  <si>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</si>
  <si>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</si>
  <si>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</si>
  <si>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</si>
  <si>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</si>
  <si>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</si>
  <si>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</si>
  <si>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</si>
  <si>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</si>
  <si>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</si>
  <si>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</si>
  <si>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</si>
  <si>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</si>
  <si>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</si>
  <si>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</si>
  <si>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</si>
  <si>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</si>
  <si>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</si>
  <si>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</si>
  <si>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</si>
  <si>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</si>
  <si>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</si>
  <si>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</si>
  <si>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</si>
  <si>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</si>
  <si>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</si>
  <si>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</si>
  <si>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</si>
  <si>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</si>
  <si>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</si>
  <si>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</si>
  <si>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19</t>
  </si>
  <si>
    <t>GEOVANNIS GONZALEZ</t>
  </si>
  <si>
    <t>JULIO VASQUEZ</t>
  </si>
  <si>
    <t>TRANSMETRO 1 - 2</t>
  </si>
  <si>
    <t>TRANSMETRO</t>
  </si>
  <si>
    <t>IVAN FONSECA</t>
  </si>
  <si>
    <t xml:space="preserve">   </t>
  </si>
  <si>
    <t xml:space="preserve">VOL MAX </t>
  </si>
  <si>
    <t>ADOLFREDO FLOREZ</t>
  </si>
  <si>
    <t xml:space="preserve"> ñ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</si>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</sst>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vertical="center"/>
    </xf>
    <xf numFmtId="0" fontId="18" fillId="0" borderId="0" xfId="0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3" fillId="0" borderId="4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207.5</c:v>
                </c:pt>
                <c:pt idx="1">
                  <c:v>213</c:v>
                </c:pt>
                <c:pt idx="2">
                  <c:v>239</c:v>
                </c:pt>
                <c:pt idx="3">
                  <c:v>291</c:v>
                </c:pt>
                <c:pt idx="4">
                  <c:v>225</c:v>
                </c:pt>
                <c:pt idx="5">
                  <c:v>282</c:v>
                </c:pt>
                <c:pt idx="6">
                  <c:v>261.5</c:v>
                </c:pt>
                <c:pt idx="7">
                  <c:v>247.5</c:v>
                </c:pt>
                <c:pt idx="8">
                  <c:v>224.5</c:v>
                </c:pt>
                <c:pt idx="9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41024"/>
        <c:axId val="175046160"/>
      </c:barChart>
      <c:catAx>
        <c:axId val="17434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4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4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4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120</c:v>
                </c:pt>
                <c:pt idx="1">
                  <c:v>130.5</c:v>
                </c:pt>
                <c:pt idx="2">
                  <c:v>188</c:v>
                </c:pt>
                <c:pt idx="3">
                  <c:v>197.5</c:v>
                </c:pt>
                <c:pt idx="4">
                  <c:v>133</c:v>
                </c:pt>
                <c:pt idx="5">
                  <c:v>98</c:v>
                </c:pt>
                <c:pt idx="6">
                  <c:v>113</c:v>
                </c:pt>
                <c:pt idx="7">
                  <c:v>118.5</c:v>
                </c:pt>
                <c:pt idx="8">
                  <c:v>120</c:v>
                </c:pt>
                <c:pt idx="9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78040"/>
        <c:axId val="175778432"/>
      </c:barChart>
      <c:catAx>
        <c:axId val="17577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7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</c:v>
                </c:pt>
                <c:pt idx="1">
                  <c:v>115.5</c:v>
                </c:pt>
                <c:pt idx="2">
                  <c:v>126.5</c:v>
                </c:pt>
                <c:pt idx="3">
                  <c:v>108.5</c:v>
                </c:pt>
                <c:pt idx="4">
                  <c:v>143.5</c:v>
                </c:pt>
                <c:pt idx="5">
                  <c:v>137</c:v>
                </c:pt>
                <c:pt idx="6">
                  <c:v>145</c:v>
                </c:pt>
                <c:pt idx="7">
                  <c:v>152.5</c:v>
                </c:pt>
                <c:pt idx="8">
                  <c:v>153.5</c:v>
                </c:pt>
                <c:pt idx="9">
                  <c:v>154</c:v>
                </c:pt>
                <c:pt idx="10">
                  <c:v>109.5</c:v>
                </c:pt>
                <c:pt idx="11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28512"/>
        <c:axId val="175779216"/>
      </c:barChart>
      <c:catAx>
        <c:axId val="1752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7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122.5</c:v>
                </c:pt>
                <c:pt idx="1">
                  <c:v>131.5</c:v>
                </c:pt>
                <c:pt idx="2">
                  <c:v>107.5</c:v>
                </c:pt>
                <c:pt idx="3">
                  <c:v>138.5</c:v>
                </c:pt>
                <c:pt idx="4">
                  <c:v>140</c:v>
                </c:pt>
                <c:pt idx="5">
                  <c:v>140</c:v>
                </c:pt>
                <c:pt idx="6">
                  <c:v>131.5</c:v>
                </c:pt>
                <c:pt idx="7">
                  <c:v>118.5</c:v>
                </c:pt>
                <c:pt idx="8">
                  <c:v>118.5</c:v>
                </c:pt>
                <c:pt idx="9">
                  <c:v>114</c:v>
                </c:pt>
                <c:pt idx="10">
                  <c:v>125</c:v>
                </c:pt>
                <c:pt idx="11">
                  <c:v>130</c:v>
                </c:pt>
                <c:pt idx="12">
                  <c:v>143</c:v>
                </c:pt>
                <c:pt idx="13">
                  <c:v>132</c:v>
                </c:pt>
                <c:pt idx="14">
                  <c:v>138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217984"/>
        <c:axId val="173217592"/>
      </c:barChart>
      <c:catAx>
        <c:axId val="1732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1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1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806.5</c:v>
                </c:pt>
                <c:pt idx="1">
                  <c:v>817.5</c:v>
                </c:pt>
                <c:pt idx="2">
                  <c:v>822</c:v>
                </c:pt>
                <c:pt idx="3">
                  <c:v>927.5</c:v>
                </c:pt>
                <c:pt idx="4">
                  <c:v>767.5</c:v>
                </c:pt>
                <c:pt idx="5">
                  <c:v>790</c:v>
                </c:pt>
                <c:pt idx="6">
                  <c:v>763.5</c:v>
                </c:pt>
                <c:pt idx="7">
                  <c:v>731.5</c:v>
                </c:pt>
                <c:pt idx="8">
                  <c:v>708</c:v>
                </c:pt>
                <c:pt idx="9">
                  <c:v>721.5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19432"/>
        <c:axId val="176419824"/>
      </c:barChart>
      <c:catAx>
        <c:axId val="17641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19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19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678</c:v>
                </c:pt>
                <c:pt idx="1">
                  <c:v>776.5</c:v>
                </c:pt>
                <c:pt idx="2">
                  <c:v>711.5</c:v>
                </c:pt>
                <c:pt idx="3">
                  <c:v>787</c:v>
                </c:pt>
                <c:pt idx="4">
                  <c:v>826</c:v>
                </c:pt>
                <c:pt idx="5">
                  <c:v>779.5</c:v>
                </c:pt>
                <c:pt idx="6">
                  <c:v>843.5</c:v>
                </c:pt>
                <c:pt idx="7">
                  <c:v>955</c:v>
                </c:pt>
                <c:pt idx="8">
                  <c:v>897</c:v>
                </c:pt>
                <c:pt idx="9">
                  <c:v>916</c:v>
                </c:pt>
                <c:pt idx="10">
                  <c:v>870.5</c:v>
                </c:pt>
                <c:pt idx="11">
                  <c:v>823.5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20608"/>
        <c:axId val="176421000"/>
      </c:barChart>
      <c:catAx>
        <c:axId val="17642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2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0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697</c:v>
                </c:pt>
                <c:pt idx="1">
                  <c:v>712.5</c:v>
                </c:pt>
                <c:pt idx="2">
                  <c:v>761.5</c:v>
                </c:pt>
                <c:pt idx="3">
                  <c:v>762.5</c:v>
                </c:pt>
                <c:pt idx="4">
                  <c:v>797.5</c:v>
                </c:pt>
                <c:pt idx="5">
                  <c:v>808</c:v>
                </c:pt>
                <c:pt idx="6">
                  <c:v>800.5</c:v>
                </c:pt>
                <c:pt idx="7">
                  <c:v>745</c:v>
                </c:pt>
                <c:pt idx="8">
                  <c:v>723.5</c:v>
                </c:pt>
                <c:pt idx="9">
                  <c:v>676</c:v>
                </c:pt>
                <c:pt idx="10">
                  <c:v>687</c:v>
                </c:pt>
                <c:pt idx="11">
                  <c:v>706.5</c:v>
                </c:pt>
                <c:pt idx="12">
                  <c:v>745.5</c:v>
                </c:pt>
                <c:pt idx="13">
                  <c:v>755</c:v>
                </c:pt>
                <c:pt idx="14">
                  <c:v>790.5</c:v>
                </c:pt>
                <c:pt idx="15">
                  <c:v>756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21784"/>
        <c:axId val="176422176"/>
      </c:barChart>
      <c:catAx>
        <c:axId val="176421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422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1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28.5</c:v>
                </c:pt>
                <c:pt idx="1">
                  <c:v>20</c:v>
                </c:pt>
                <c:pt idx="2">
                  <c:v>33</c:v>
                </c:pt>
                <c:pt idx="3">
                  <c:v>30</c:v>
                </c:pt>
                <c:pt idx="4">
                  <c:v>17.5</c:v>
                </c:pt>
                <c:pt idx="5">
                  <c:v>16</c:v>
                </c:pt>
                <c:pt idx="6">
                  <c:v>18.5</c:v>
                </c:pt>
                <c:pt idx="7">
                  <c:v>10.5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422960"/>
        <c:axId val="173874872"/>
      </c:barChart>
      <c:catAx>
        <c:axId val="17642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7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42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7</c:v>
                </c:pt>
                <c:pt idx="1">
                  <c:v>22</c:v>
                </c:pt>
                <c:pt idx="2">
                  <c:v>20.5</c:v>
                </c:pt>
                <c:pt idx="3">
                  <c:v>17</c:v>
                </c:pt>
                <c:pt idx="4">
                  <c:v>30.5</c:v>
                </c:pt>
                <c:pt idx="5">
                  <c:v>29</c:v>
                </c:pt>
                <c:pt idx="6">
                  <c:v>21.5</c:v>
                </c:pt>
                <c:pt idx="7">
                  <c:v>35</c:v>
                </c:pt>
                <c:pt idx="8">
                  <c:v>20</c:v>
                </c:pt>
                <c:pt idx="9">
                  <c:v>30.5</c:v>
                </c:pt>
                <c:pt idx="10">
                  <c:v>29.5</c:v>
                </c:pt>
                <c:pt idx="11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75656"/>
        <c:axId val="173876048"/>
      </c:barChart>
      <c:catAx>
        <c:axId val="17387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76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5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11</c:v>
                </c:pt>
                <c:pt idx="1">
                  <c:v>12</c:v>
                </c:pt>
                <c:pt idx="2">
                  <c:v>7.5</c:v>
                </c:pt>
                <c:pt idx="3">
                  <c:v>6.5</c:v>
                </c:pt>
                <c:pt idx="4">
                  <c:v>12.5</c:v>
                </c:pt>
                <c:pt idx="5">
                  <c:v>9</c:v>
                </c:pt>
                <c:pt idx="6">
                  <c:v>10</c:v>
                </c:pt>
                <c:pt idx="7">
                  <c:v>6.5</c:v>
                </c:pt>
                <c:pt idx="8">
                  <c:v>8.5</c:v>
                </c:pt>
                <c:pt idx="9">
                  <c:v>12</c:v>
                </c:pt>
                <c:pt idx="10">
                  <c:v>11</c:v>
                </c:pt>
                <c:pt idx="11">
                  <c:v>6</c:v>
                </c:pt>
                <c:pt idx="12">
                  <c:v>12</c:v>
                </c:pt>
                <c:pt idx="13">
                  <c:v>11.5</c:v>
                </c:pt>
                <c:pt idx="14">
                  <c:v>8.5</c:v>
                </c:pt>
                <c:pt idx="15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76832"/>
        <c:axId val="173877224"/>
      </c:barChart>
      <c:catAx>
        <c:axId val="17387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7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[2]TRANSMETRO!$F$10:$F$19</c:f>
              <c:numCache>
                <c:formatCode>General</c:formatCode>
                <c:ptCount val="10"/>
                <c:pt idx="0">
                  <c:v>12.5</c:v>
                </c:pt>
                <c:pt idx="1">
                  <c:v>38.5</c:v>
                </c:pt>
                <c:pt idx="2">
                  <c:v>25.5</c:v>
                </c:pt>
                <c:pt idx="3">
                  <c:v>31.5</c:v>
                </c:pt>
                <c:pt idx="4">
                  <c:v>16</c:v>
                </c:pt>
                <c:pt idx="5">
                  <c:v>11</c:v>
                </c:pt>
                <c:pt idx="6">
                  <c:v>11</c:v>
                </c:pt>
                <c:pt idx="7">
                  <c:v>9.5</c:v>
                </c:pt>
                <c:pt idx="8">
                  <c:v>8.5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78008"/>
        <c:axId val="173878400"/>
      </c:barChart>
      <c:catAx>
        <c:axId val="17387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7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7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263.5</c:v>
                </c:pt>
                <c:pt idx="1">
                  <c:v>270.5</c:v>
                </c:pt>
                <c:pt idx="2">
                  <c:v>241.5</c:v>
                </c:pt>
                <c:pt idx="3">
                  <c:v>272</c:v>
                </c:pt>
                <c:pt idx="4">
                  <c:v>291</c:v>
                </c:pt>
                <c:pt idx="5">
                  <c:v>302</c:v>
                </c:pt>
                <c:pt idx="6">
                  <c:v>298.5</c:v>
                </c:pt>
                <c:pt idx="7">
                  <c:v>293.5</c:v>
                </c:pt>
                <c:pt idx="8">
                  <c:v>284.5</c:v>
                </c:pt>
                <c:pt idx="9">
                  <c:v>252.5</c:v>
                </c:pt>
                <c:pt idx="10">
                  <c:v>242</c:v>
                </c:pt>
                <c:pt idx="11">
                  <c:v>212.5</c:v>
                </c:pt>
                <c:pt idx="12">
                  <c:v>216</c:v>
                </c:pt>
                <c:pt idx="13">
                  <c:v>220</c:v>
                </c:pt>
                <c:pt idx="14">
                  <c:v>256</c:v>
                </c:pt>
                <c:pt idx="15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87912"/>
        <c:axId val="174878224"/>
      </c:barChart>
      <c:catAx>
        <c:axId val="17448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8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[2]TRANSMETRO!$O$10:$O$21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[2]TRANSMETRO!$T$10:$T$21</c:f>
              <c:numCache>
                <c:formatCode>General</c:formatCode>
                <c:ptCount val="12"/>
                <c:pt idx="0">
                  <c:v>10</c:v>
                </c:pt>
                <c:pt idx="1">
                  <c:v>25.5</c:v>
                </c:pt>
                <c:pt idx="2">
                  <c:v>17.5</c:v>
                </c:pt>
                <c:pt idx="3">
                  <c:v>40.5</c:v>
                </c:pt>
                <c:pt idx="4">
                  <c:v>29</c:v>
                </c:pt>
                <c:pt idx="5">
                  <c:v>13</c:v>
                </c:pt>
                <c:pt idx="6">
                  <c:v>11</c:v>
                </c:pt>
                <c:pt idx="7">
                  <c:v>27.5</c:v>
                </c:pt>
                <c:pt idx="8">
                  <c:v>23.5</c:v>
                </c:pt>
                <c:pt idx="9">
                  <c:v>23.5</c:v>
                </c:pt>
                <c:pt idx="10">
                  <c:v>34.5</c:v>
                </c:pt>
                <c:pt idx="11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95744"/>
        <c:axId val="173896136"/>
      </c:barChart>
      <c:catAx>
        <c:axId val="1738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'[2]G-1'!$A$57:$A$72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([2]TRANSMETRO!$F$20:$F$22,[2]TRANSMETRO!$M$10:$M$22)</c:f>
              <c:numCache>
                <c:formatCode>General</c:formatCode>
                <c:ptCount val="16"/>
                <c:pt idx="0">
                  <c:v>7.5</c:v>
                </c:pt>
                <c:pt idx="1">
                  <c:v>8</c:v>
                </c:pt>
                <c:pt idx="2">
                  <c:v>7.5</c:v>
                </c:pt>
                <c:pt idx="3">
                  <c:v>13.5</c:v>
                </c:pt>
                <c:pt idx="4">
                  <c:v>10</c:v>
                </c:pt>
                <c:pt idx="5">
                  <c:v>4.5</c:v>
                </c:pt>
                <c:pt idx="6">
                  <c:v>7.5</c:v>
                </c:pt>
                <c:pt idx="7">
                  <c:v>10.5</c:v>
                </c:pt>
                <c:pt idx="8">
                  <c:v>9</c:v>
                </c:pt>
                <c:pt idx="9">
                  <c:v>6</c:v>
                </c:pt>
                <c:pt idx="10">
                  <c:v>9</c:v>
                </c:pt>
                <c:pt idx="11">
                  <c:v>7</c:v>
                </c:pt>
                <c:pt idx="12">
                  <c:v>8.5</c:v>
                </c:pt>
                <c:pt idx="13">
                  <c:v>6</c:v>
                </c:pt>
                <c:pt idx="14">
                  <c:v>8.5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96920"/>
        <c:axId val="173897312"/>
      </c:barChart>
      <c:catAx>
        <c:axId val="17389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[1]TRANSMETRO!$F$10:$F$19</c:f>
              <c:numCache>
                <c:formatCode>General</c:formatCode>
                <c:ptCount val="10"/>
                <c:pt idx="0">
                  <c:v>35</c:v>
                </c:pt>
                <c:pt idx="1">
                  <c:v>26</c:v>
                </c:pt>
                <c:pt idx="2">
                  <c:v>29.5</c:v>
                </c:pt>
                <c:pt idx="3">
                  <c:v>29.5</c:v>
                </c:pt>
                <c:pt idx="4">
                  <c:v>22.5</c:v>
                </c:pt>
                <c:pt idx="5">
                  <c:v>25.5</c:v>
                </c:pt>
                <c:pt idx="6">
                  <c:v>15.5</c:v>
                </c:pt>
                <c:pt idx="7">
                  <c:v>7</c:v>
                </c:pt>
                <c:pt idx="8">
                  <c:v>11.5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98096"/>
        <c:axId val="173898488"/>
      </c:barChart>
      <c:catAx>
        <c:axId val="17389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8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9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[1]TRANSMETRO!$T$10:$T$21</c:f>
              <c:numCache>
                <c:formatCode>General</c:formatCode>
                <c:ptCount val="12"/>
                <c:pt idx="0">
                  <c:v>12</c:v>
                </c:pt>
                <c:pt idx="1">
                  <c:v>13</c:v>
                </c:pt>
                <c:pt idx="2">
                  <c:v>21</c:v>
                </c:pt>
                <c:pt idx="3">
                  <c:v>20</c:v>
                </c:pt>
                <c:pt idx="4">
                  <c:v>28</c:v>
                </c:pt>
                <c:pt idx="5">
                  <c:v>24</c:v>
                </c:pt>
                <c:pt idx="6">
                  <c:v>24.5</c:v>
                </c:pt>
                <c:pt idx="7">
                  <c:v>21</c:v>
                </c:pt>
                <c:pt idx="8">
                  <c:v>27</c:v>
                </c:pt>
                <c:pt idx="9">
                  <c:v>24</c:v>
                </c:pt>
                <c:pt idx="10">
                  <c:v>33.5</c:v>
                </c:pt>
                <c:pt idx="11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905096"/>
        <c:axId val="185905488"/>
      </c:barChart>
      <c:catAx>
        <c:axId val="185905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90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0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905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58E-2"/>
          <c:y val="0.21153978578091193"/>
          <c:w val="0.92653184328741933"/>
          <c:h val="0.50000313002760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('C:\Aforos Vehiculares Barranquilla\Intersecciones semaforizadas\Dia habil 2\2438\[V.A - V.D. 2438(30-06-2011).xlsx]TRANSMETRO'!$F$20:$F$22;'C:\Aforos Vehiculares Barranquilla\Intersecciones semaforizadas\Dia habil 2\2438\[V.A - V.D. 2438(30-06-2011).xlsx]TRANSMETRO'!$M$10:$M$22)</c:f>
              <c:numCache>
                <c:formatCode>General</c:formatCode>
                <c:ptCount val="16"/>
                <c:pt idx="0">
                  <c:v>10</c:v>
                </c:pt>
                <c:pt idx="1">
                  <c:v>12</c:v>
                </c:pt>
                <c:pt idx="2">
                  <c:v>6</c:v>
                </c:pt>
                <c:pt idx="3">
                  <c:v>10</c:v>
                </c:pt>
                <c:pt idx="4">
                  <c:v>9.5</c:v>
                </c:pt>
                <c:pt idx="5">
                  <c:v>12</c:v>
                </c:pt>
                <c:pt idx="6">
                  <c:v>11</c:v>
                </c:pt>
                <c:pt idx="7">
                  <c:v>8.5</c:v>
                </c:pt>
                <c:pt idx="8">
                  <c:v>9</c:v>
                </c:pt>
                <c:pt idx="9">
                  <c:v>12</c:v>
                </c:pt>
                <c:pt idx="10">
                  <c:v>10.5</c:v>
                </c:pt>
                <c:pt idx="11">
                  <c:v>8</c:v>
                </c:pt>
                <c:pt idx="12">
                  <c:v>13</c:v>
                </c:pt>
                <c:pt idx="13">
                  <c:v>9</c:v>
                </c:pt>
                <c:pt idx="14">
                  <c:v>10.5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906272"/>
        <c:axId val="185906664"/>
      </c:barChart>
      <c:catAx>
        <c:axId val="1859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90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0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90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89" r="0.75000000000000389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950.5</c:v>
                </c:pt>
                <c:pt idx="4">
                  <c:v>968</c:v>
                </c:pt>
                <c:pt idx="5">
                  <c:v>1037</c:v>
                </c:pt>
                <c:pt idx="6">
                  <c:v>1059.5</c:v>
                </c:pt>
                <c:pt idx="7">
                  <c:v>1016</c:v>
                </c:pt>
                <c:pt idx="8">
                  <c:v>1015.5</c:v>
                </c:pt>
                <c:pt idx="9">
                  <c:v>980.5</c:v>
                </c:pt>
                <c:pt idx="13">
                  <c:v>1047.5</c:v>
                </c:pt>
                <c:pt idx="14">
                  <c:v>1075</c:v>
                </c:pt>
                <c:pt idx="15">
                  <c:v>1106.5</c:v>
                </c:pt>
                <c:pt idx="16">
                  <c:v>1163.5</c:v>
                </c:pt>
                <c:pt idx="17">
                  <c:v>1185</c:v>
                </c:pt>
                <c:pt idx="18">
                  <c:v>1178.5</c:v>
                </c:pt>
                <c:pt idx="19">
                  <c:v>1129</c:v>
                </c:pt>
                <c:pt idx="20">
                  <c:v>1072.5</c:v>
                </c:pt>
                <c:pt idx="21">
                  <c:v>991.5</c:v>
                </c:pt>
                <c:pt idx="22">
                  <c:v>923</c:v>
                </c:pt>
                <c:pt idx="23">
                  <c:v>890.5</c:v>
                </c:pt>
                <c:pt idx="24">
                  <c:v>904.5</c:v>
                </c:pt>
                <c:pt idx="25">
                  <c:v>957.5</c:v>
                </c:pt>
                <c:pt idx="29">
                  <c:v>1036.5</c:v>
                </c:pt>
                <c:pt idx="30">
                  <c:v>1065.5</c:v>
                </c:pt>
                <c:pt idx="31">
                  <c:v>1058.5</c:v>
                </c:pt>
                <c:pt idx="32">
                  <c:v>1098</c:v>
                </c:pt>
                <c:pt idx="33">
                  <c:v>1213.5</c:v>
                </c:pt>
                <c:pt idx="34">
                  <c:v>1282</c:v>
                </c:pt>
                <c:pt idx="35">
                  <c:v>1386.5</c:v>
                </c:pt>
                <c:pt idx="36">
                  <c:v>1420.5</c:v>
                </c:pt>
                <c:pt idx="37">
                  <c:v>1390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1447.5</c:v>
                </c:pt>
                <c:pt idx="4">
                  <c:v>1343</c:v>
                </c:pt>
                <c:pt idx="5">
                  <c:v>1283.5</c:v>
                </c:pt>
                <c:pt idx="6">
                  <c:v>1256.5</c:v>
                </c:pt>
                <c:pt idx="7">
                  <c:v>1193</c:v>
                </c:pt>
                <c:pt idx="8">
                  <c:v>1160</c:v>
                </c:pt>
                <c:pt idx="9">
                  <c:v>1107.5</c:v>
                </c:pt>
                <c:pt idx="13">
                  <c:v>993.5</c:v>
                </c:pt>
                <c:pt idx="14">
                  <c:v>1024.5</c:v>
                </c:pt>
                <c:pt idx="15">
                  <c:v>1061.5</c:v>
                </c:pt>
                <c:pt idx="16">
                  <c:v>1020</c:v>
                </c:pt>
                <c:pt idx="17">
                  <c:v>1024</c:v>
                </c:pt>
                <c:pt idx="18">
                  <c:v>997</c:v>
                </c:pt>
                <c:pt idx="19">
                  <c:v>976.5</c:v>
                </c:pt>
                <c:pt idx="20">
                  <c:v>959</c:v>
                </c:pt>
                <c:pt idx="21">
                  <c:v>992.5</c:v>
                </c:pt>
                <c:pt idx="22">
                  <c:v>1069</c:v>
                </c:pt>
                <c:pt idx="23">
                  <c:v>1131</c:v>
                </c:pt>
                <c:pt idx="24">
                  <c:v>1199</c:v>
                </c:pt>
                <c:pt idx="25">
                  <c:v>1210.5</c:v>
                </c:pt>
                <c:pt idx="29">
                  <c:v>1100.5</c:v>
                </c:pt>
                <c:pt idx="30">
                  <c:v>1153.5</c:v>
                </c:pt>
                <c:pt idx="31">
                  <c:v>1120</c:v>
                </c:pt>
                <c:pt idx="32">
                  <c:v>1182</c:v>
                </c:pt>
                <c:pt idx="33">
                  <c:v>1159</c:v>
                </c:pt>
                <c:pt idx="34">
                  <c:v>1135</c:v>
                </c:pt>
                <c:pt idx="35">
                  <c:v>1131</c:v>
                </c:pt>
                <c:pt idx="36">
                  <c:v>1144.5</c:v>
                </c:pt>
                <c:pt idx="37">
                  <c:v>1122.5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339.5</c:v>
                </c:pt>
                <c:pt idx="4">
                  <c:v>374.5</c:v>
                </c:pt>
                <c:pt idx="5">
                  <c:v>370</c:v>
                </c:pt>
                <c:pt idx="6">
                  <c:v>391</c:v>
                </c:pt>
                <c:pt idx="7">
                  <c:v>381</c:v>
                </c:pt>
                <c:pt idx="8">
                  <c:v>368</c:v>
                </c:pt>
                <c:pt idx="9">
                  <c:v>380.5</c:v>
                </c:pt>
                <c:pt idx="13">
                  <c:v>392.5</c:v>
                </c:pt>
                <c:pt idx="14">
                  <c:v>417</c:v>
                </c:pt>
                <c:pt idx="15">
                  <c:v>435.5</c:v>
                </c:pt>
                <c:pt idx="16">
                  <c:v>435</c:v>
                </c:pt>
                <c:pt idx="17">
                  <c:v>412</c:v>
                </c:pt>
                <c:pt idx="18">
                  <c:v>393</c:v>
                </c:pt>
                <c:pt idx="19">
                  <c:v>357</c:v>
                </c:pt>
                <c:pt idx="20">
                  <c:v>324</c:v>
                </c:pt>
                <c:pt idx="21">
                  <c:v>321.5</c:v>
                </c:pt>
                <c:pt idx="22">
                  <c:v>311</c:v>
                </c:pt>
                <c:pt idx="23">
                  <c:v>342.5</c:v>
                </c:pt>
                <c:pt idx="24">
                  <c:v>351</c:v>
                </c:pt>
                <c:pt idx="25">
                  <c:v>339</c:v>
                </c:pt>
                <c:pt idx="29">
                  <c:v>371.5</c:v>
                </c:pt>
                <c:pt idx="30">
                  <c:v>388</c:v>
                </c:pt>
                <c:pt idx="31">
                  <c:v>410</c:v>
                </c:pt>
                <c:pt idx="32">
                  <c:v>422</c:v>
                </c:pt>
                <c:pt idx="33">
                  <c:v>453.5</c:v>
                </c:pt>
                <c:pt idx="34">
                  <c:v>470</c:v>
                </c:pt>
                <c:pt idx="35">
                  <c:v>489</c:v>
                </c:pt>
                <c:pt idx="36">
                  <c:v>504</c:v>
                </c:pt>
                <c:pt idx="37">
                  <c:v>469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636</c:v>
                </c:pt>
                <c:pt idx="4">
                  <c:v>649</c:v>
                </c:pt>
                <c:pt idx="5">
                  <c:v>616.5</c:v>
                </c:pt>
                <c:pt idx="6">
                  <c:v>541.5</c:v>
                </c:pt>
                <c:pt idx="7">
                  <c:v>462.5</c:v>
                </c:pt>
                <c:pt idx="8">
                  <c:v>449.5</c:v>
                </c:pt>
                <c:pt idx="9">
                  <c:v>456</c:v>
                </c:pt>
                <c:pt idx="13">
                  <c:v>500</c:v>
                </c:pt>
                <c:pt idx="14">
                  <c:v>517.5</c:v>
                </c:pt>
                <c:pt idx="15">
                  <c:v>526</c:v>
                </c:pt>
                <c:pt idx="16">
                  <c:v>550</c:v>
                </c:pt>
                <c:pt idx="17">
                  <c:v>530</c:v>
                </c:pt>
                <c:pt idx="18">
                  <c:v>508.5</c:v>
                </c:pt>
                <c:pt idx="19">
                  <c:v>482.5</c:v>
                </c:pt>
                <c:pt idx="20">
                  <c:v>476</c:v>
                </c:pt>
                <c:pt idx="21">
                  <c:v>487.5</c:v>
                </c:pt>
                <c:pt idx="22">
                  <c:v>512</c:v>
                </c:pt>
                <c:pt idx="23">
                  <c:v>530</c:v>
                </c:pt>
                <c:pt idx="24">
                  <c:v>543</c:v>
                </c:pt>
                <c:pt idx="25">
                  <c:v>540</c:v>
                </c:pt>
                <c:pt idx="29">
                  <c:v>444.5</c:v>
                </c:pt>
                <c:pt idx="30">
                  <c:v>494</c:v>
                </c:pt>
                <c:pt idx="31">
                  <c:v>515.5</c:v>
                </c:pt>
                <c:pt idx="32">
                  <c:v>534</c:v>
                </c:pt>
                <c:pt idx="33">
                  <c:v>578</c:v>
                </c:pt>
                <c:pt idx="34">
                  <c:v>588</c:v>
                </c:pt>
                <c:pt idx="35">
                  <c:v>605</c:v>
                </c:pt>
                <c:pt idx="36">
                  <c:v>569.5</c:v>
                </c:pt>
                <c:pt idx="37">
                  <c:v>525.5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3373.5</c:v>
                </c:pt>
                <c:pt idx="4">
                  <c:v>3334.5</c:v>
                </c:pt>
                <c:pt idx="5">
                  <c:v>3307</c:v>
                </c:pt>
                <c:pt idx="6">
                  <c:v>3248.5</c:v>
                </c:pt>
                <c:pt idx="7">
                  <c:v>3052.5</c:v>
                </c:pt>
                <c:pt idx="8">
                  <c:v>2993</c:v>
                </c:pt>
                <c:pt idx="9">
                  <c:v>2924.5</c:v>
                </c:pt>
                <c:pt idx="13">
                  <c:v>2933.5</c:v>
                </c:pt>
                <c:pt idx="14">
                  <c:v>3034</c:v>
                </c:pt>
                <c:pt idx="15">
                  <c:v>3129.5</c:v>
                </c:pt>
                <c:pt idx="16">
                  <c:v>3168.5</c:v>
                </c:pt>
                <c:pt idx="17">
                  <c:v>3151</c:v>
                </c:pt>
                <c:pt idx="18">
                  <c:v>3077</c:v>
                </c:pt>
                <c:pt idx="19">
                  <c:v>2945</c:v>
                </c:pt>
                <c:pt idx="20">
                  <c:v>2831.5</c:v>
                </c:pt>
                <c:pt idx="21">
                  <c:v>2793</c:v>
                </c:pt>
                <c:pt idx="22">
                  <c:v>2815</c:v>
                </c:pt>
                <c:pt idx="23">
                  <c:v>2894</c:v>
                </c:pt>
                <c:pt idx="24">
                  <c:v>2997.5</c:v>
                </c:pt>
                <c:pt idx="25">
                  <c:v>3047</c:v>
                </c:pt>
                <c:pt idx="29">
                  <c:v>2953</c:v>
                </c:pt>
                <c:pt idx="30">
                  <c:v>3101</c:v>
                </c:pt>
                <c:pt idx="31">
                  <c:v>3104</c:v>
                </c:pt>
                <c:pt idx="32">
                  <c:v>3236</c:v>
                </c:pt>
                <c:pt idx="33">
                  <c:v>3404</c:v>
                </c:pt>
                <c:pt idx="34">
                  <c:v>3475</c:v>
                </c:pt>
                <c:pt idx="35">
                  <c:v>3611.5</c:v>
                </c:pt>
                <c:pt idx="36">
                  <c:v>3638.5</c:v>
                </c:pt>
                <c:pt idx="37">
                  <c:v>3507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907448"/>
        <c:axId val="185907840"/>
      </c:lineChart>
      <c:catAx>
        <c:axId val="1859074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9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907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907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251.5</c:v>
                </c:pt>
                <c:pt idx="1">
                  <c:v>281.5</c:v>
                </c:pt>
                <c:pt idx="2">
                  <c:v>254.5</c:v>
                </c:pt>
                <c:pt idx="3">
                  <c:v>249</c:v>
                </c:pt>
                <c:pt idx="4">
                  <c:v>280.5</c:v>
                </c:pt>
                <c:pt idx="5">
                  <c:v>274.5</c:v>
                </c:pt>
                <c:pt idx="6">
                  <c:v>294</c:v>
                </c:pt>
                <c:pt idx="7">
                  <c:v>364.5</c:v>
                </c:pt>
                <c:pt idx="8">
                  <c:v>349</c:v>
                </c:pt>
                <c:pt idx="9">
                  <c:v>379</c:v>
                </c:pt>
                <c:pt idx="10">
                  <c:v>328</c:v>
                </c:pt>
                <c:pt idx="11">
                  <c:v>334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0576"/>
        <c:axId val="174824496"/>
      </c:barChart>
      <c:catAx>
        <c:axId val="17487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2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24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408.5</c:v>
                </c:pt>
                <c:pt idx="1">
                  <c:v>378.5</c:v>
                </c:pt>
                <c:pt idx="2">
                  <c:v>313.5</c:v>
                </c:pt>
                <c:pt idx="3">
                  <c:v>347</c:v>
                </c:pt>
                <c:pt idx="4">
                  <c:v>304</c:v>
                </c:pt>
                <c:pt idx="5">
                  <c:v>319</c:v>
                </c:pt>
                <c:pt idx="6">
                  <c:v>286.5</c:v>
                </c:pt>
                <c:pt idx="7">
                  <c:v>283.5</c:v>
                </c:pt>
                <c:pt idx="8">
                  <c:v>271</c:v>
                </c:pt>
                <c:pt idx="9">
                  <c:v>266.5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28600"/>
        <c:axId val="174944784"/>
      </c:barChart>
      <c:catAx>
        <c:axId val="17432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4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4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2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246.5</c:v>
                </c:pt>
                <c:pt idx="1">
                  <c:v>294.5</c:v>
                </c:pt>
                <c:pt idx="2">
                  <c:v>238.5</c:v>
                </c:pt>
                <c:pt idx="3">
                  <c:v>321</c:v>
                </c:pt>
                <c:pt idx="4">
                  <c:v>299.5</c:v>
                </c:pt>
                <c:pt idx="5">
                  <c:v>261</c:v>
                </c:pt>
                <c:pt idx="6">
                  <c:v>300.5</c:v>
                </c:pt>
                <c:pt idx="7">
                  <c:v>298</c:v>
                </c:pt>
                <c:pt idx="8">
                  <c:v>275.5</c:v>
                </c:pt>
                <c:pt idx="9">
                  <c:v>257</c:v>
                </c:pt>
                <c:pt idx="10">
                  <c:v>314</c:v>
                </c:pt>
                <c:pt idx="11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28904"/>
        <c:axId val="175229296"/>
      </c:barChart>
      <c:catAx>
        <c:axId val="17522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2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2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226.5</c:v>
                </c:pt>
                <c:pt idx="1">
                  <c:v>222</c:v>
                </c:pt>
                <c:pt idx="2">
                  <c:v>306</c:v>
                </c:pt>
                <c:pt idx="3">
                  <c:v>239</c:v>
                </c:pt>
                <c:pt idx="4">
                  <c:v>257.5</c:v>
                </c:pt>
                <c:pt idx="5">
                  <c:v>259</c:v>
                </c:pt>
                <c:pt idx="6">
                  <c:v>264.5</c:v>
                </c:pt>
                <c:pt idx="7">
                  <c:v>243</c:v>
                </c:pt>
                <c:pt idx="8">
                  <c:v>230.5</c:v>
                </c:pt>
                <c:pt idx="9">
                  <c:v>238.5</c:v>
                </c:pt>
                <c:pt idx="10">
                  <c:v>247</c:v>
                </c:pt>
                <c:pt idx="11">
                  <c:v>276.5</c:v>
                </c:pt>
                <c:pt idx="12">
                  <c:v>307</c:v>
                </c:pt>
                <c:pt idx="13">
                  <c:v>300.5</c:v>
                </c:pt>
                <c:pt idx="14">
                  <c:v>315</c:v>
                </c:pt>
                <c:pt idx="15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30080"/>
        <c:axId val="175230472"/>
      </c:barChart>
      <c:catAx>
        <c:axId val="17523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3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70.5</c:v>
                </c:pt>
                <c:pt idx="1">
                  <c:v>95.5</c:v>
                </c:pt>
                <c:pt idx="2">
                  <c:v>81.5</c:v>
                </c:pt>
                <c:pt idx="3">
                  <c:v>92</c:v>
                </c:pt>
                <c:pt idx="4">
                  <c:v>105.5</c:v>
                </c:pt>
                <c:pt idx="5">
                  <c:v>91</c:v>
                </c:pt>
                <c:pt idx="6">
                  <c:v>102.5</c:v>
                </c:pt>
                <c:pt idx="7">
                  <c:v>82</c:v>
                </c:pt>
                <c:pt idx="8">
                  <c:v>92.5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31256"/>
        <c:axId val="175231648"/>
      </c:barChart>
      <c:catAx>
        <c:axId val="175231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3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31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86</c:v>
                </c:pt>
                <c:pt idx="1">
                  <c:v>85</c:v>
                </c:pt>
                <c:pt idx="2">
                  <c:v>92</c:v>
                </c:pt>
                <c:pt idx="3">
                  <c:v>108.5</c:v>
                </c:pt>
                <c:pt idx="4">
                  <c:v>102.5</c:v>
                </c:pt>
                <c:pt idx="5">
                  <c:v>107</c:v>
                </c:pt>
                <c:pt idx="6">
                  <c:v>104</c:v>
                </c:pt>
                <c:pt idx="7">
                  <c:v>140</c:v>
                </c:pt>
                <c:pt idx="8">
                  <c:v>119</c:v>
                </c:pt>
                <c:pt idx="9">
                  <c:v>126</c:v>
                </c:pt>
                <c:pt idx="10">
                  <c:v>119</c:v>
                </c:pt>
                <c:pt idx="11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75688"/>
        <c:axId val="175776080"/>
      </c:barChart>
      <c:catAx>
        <c:axId val="17577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7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84.5</c:v>
                </c:pt>
                <c:pt idx="1">
                  <c:v>88.5</c:v>
                </c:pt>
                <c:pt idx="2">
                  <c:v>106.5</c:v>
                </c:pt>
                <c:pt idx="3">
                  <c:v>113</c:v>
                </c:pt>
                <c:pt idx="4">
                  <c:v>109</c:v>
                </c:pt>
                <c:pt idx="5">
                  <c:v>107</c:v>
                </c:pt>
                <c:pt idx="6">
                  <c:v>106</c:v>
                </c:pt>
                <c:pt idx="7">
                  <c:v>90</c:v>
                </c:pt>
                <c:pt idx="8">
                  <c:v>90</c:v>
                </c:pt>
                <c:pt idx="9">
                  <c:v>71</c:v>
                </c:pt>
                <c:pt idx="10">
                  <c:v>73</c:v>
                </c:pt>
                <c:pt idx="11">
                  <c:v>87.5</c:v>
                </c:pt>
                <c:pt idx="12">
                  <c:v>79.5</c:v>
                </c:pt>
                <c:pt idx="13">
                  <c:v>102.5</c:v>
                </c:pt>
                <c:pt idx="14">
                  <c:v>81.5</c:v>
                </c:pt>
                <c:pt idx="15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776864"/>
        <c:axId val="175777256"/>
      </c:barChart>
      <c:catAx>
        <c:axId val="17577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7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7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25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66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52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38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38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83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5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6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7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8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foros%20Vehiculares%20Barranquilla\Intersecciones%20semaforizadas\Dia%20habil%202\2438\V.A%20-%20V.D.%202438(30-06-201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MURILLO\V.A%20-%20V.D.%20CL%2045%20-%20CR%2030(18-07-20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TRANSMETRO"/>
      <sheetName val="G-Totales"/>
      <sheetName val="DIRECCIONALIDAD"/>
      <sheetName val="DIAGRAMA DE VOL"/>
    </sheetNames>
    <sheetDataSet>
      <sheetData sheetId="0" refreshError="1">
        <row r="4">
          <cell r="E4" t="str">
            <v>DE OBRA</v>
          </cell>
        </row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 refreshError="1"/>
      <sheetData sheetId="2" refreshError="1"/>
      <sheetData sheetId="3" refreshError="1"/>
      <sheetData sheetId="4" refreshError="1">
        <row r="10">
          <cell r="A10" t="str">
            <v>7:30 7:45</v>
          </cell>
          <cell r="F10">
            <v>35</v>
          </cell>
          <cell r="O10" t="str">
            <v>16:00 16:15</v>
          </cell>
          <cell r="T10">
            <v>12</v>
          </cell>
        </row>
        <row r="11">
          <cell r="A11" t="str">
            <v>7:45 8:00</v>
          </cell>
          <cell r="F11">
            <v>26</v>
          </cell>
          <cell r="O11" t="str">
            <v>16:15 16:30</v>
          </cell>
          <cell r="T11">
            <v>13</v>
          </cell>
        </row>
        <row r="12">
          <cell r="A12" t="str">
            <v>8:00 8:15</v>
          </cell>
          <cell r="F12">
            <v>29.5</v>
          </cell>
          <cell r="O12" t="str">
            <v>16:30 16:45</v>
          </cell>
          <cell r="T12">
            <v>21</v>
          </cell>
        </row>
        <row r="13">
          <cell r="A13" t="str">
            <v>8:15 8:30</v>
          </cell>
          <cell r="F13">
            <v>29.5</v>
          </cell>
          <cell r="O13" t="str">
            <v>16:45 17:00</v>
          </cell>
          <cell r="T13">
            <v>20</v>
          </cell>
        </row>
        <row r="14">
          <cell r="A14" t="str">
            <v>8:30 8:45</v>
          </cell>
          <cell r="F14">
            <v>22.5</v>
          </cell>
          <cell r="O14" t="str">
            <v>17:00 17:15</v>
          </cell>
          <cell r="T14">
            <v>28</v>
          </cell>
        </row>
        <row r="15">
          <cell r="A15" t="str">
            <v>8:45 9:00</v>
          </cell>
          <cell r="F15">
            <v>25.5</v>
          </cell>
          <cell r="O15" t="str">
            <v>17:15 17:30</v>
          </cell>
          <cell r="T15">
            <v>24</v>
          </cell>
        </row>
        <row r="16">
          <cell r="A16" t="str">
            <v>9:00 9:15</v>
          </cell>
          <cell r="F16">
            <v>15.5</v>
          </cell>
          <cell r="O16" t="str">
            <v>17:30 17:45</v>
          </cell>
          <cell r="T16">
            <v>24.5</v>
          </cell>
        </row>
        <row r="17">
          <cell r="A17" t="str">
            <v>9:15 9:30</v>
          </cell>
          <cell r="F17">
            <v>7</v>
          </cell>
          <cell r="O17" t="str">
            <v>17:45 18:00</v>
          </cell>
          <cell r="T17">
            <v>21</v>
          </cell>
        </row>
        <row r="18">
          <cell r="A18" t="str">
            <v>9:30 9:45</v>
          </cell>
          <cell r="F18">
            <v>11.5</v>
          </cell>
          <cell r="O18" t="str">
            <v>18:00 18:15</v>
          </cell>
          <cell r="T18">
            <v>27</v>
          </cell>
        </row>
        <row r="19">
          <cell r="A19" t="str">
            <v>9:45 10:00</v>
          </cell>
          <cell r="F19">
            <v>8</v>
          </cell>
          <cell r="O19" t="str">
            <v>18:15 18:30</v>
          </cell>
          <cell r="T19">
            <v>24</v>
          </cell>
        </row>
        <row r="20">
          <cell r="O20" t="str">
            <v>18:30 18:45</v>
          </cell>
          <cell r="T20">
            <v>33.5</v>
          </cell>
        </row>
        <row r="21">
          <cell r="O21" t="str">
            <v>18:45 19:00</v>
          </cell>
          <cell r="T21">
            <v>23.5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3"/>
      <sheetName val="G-4"/>
      <sheetName val="G-Totales"/>
      <sheetName val="TRANSMETRO"/>
      <sheetName val="DIRECCIONALIDAD"/>
      <sheetName val="DIAGRAMA DE VOL"/>
    </sheetNames>
    <sheetDataSet>
      <sheetData sheetId="0">
        <row r="57">
          <cell r="A57" t="str">
            <v>11:00 11:15</v>
          </cell>
        </row>
        <row r="58">
          <cell r="A58" t="str">
            <v>11:15 11:30</v>
          </cell>
        </row>
        <row r="59">
          <cell r="A59" t="str">
            <v>11:30 11:45</v>
          </cell>
        </row>
        <row r="60">
          <cell r="A60" t="str">
            <v>11:45 12:00</v>
          </cell>
        </row>
        <row r="61">
          <cell r="A61" t="str">
            <v>12:00 12:15</v>
          </cell>
        </row>
        <row r="62">
          <cell r="A62" t="str">
            <v>12:15 12:30</v>
          </cell>
        </row>
        <row r="63">
          <cell r="A63" t="str">
            <v>12:30 12:45</v>
          </cell>
        </row>
        <row r="64">
          <cell r="A64" t="str">
            <v>12:45 13:00</v>
          </cell>
        </row>
        <row r="65">
          <cell r="A65" t="str">
            <v>13:00 13:15</v>
          </cell>
        </row>
        <row r="66">
          <cell r="A66" t="str">
            <v>13:15 13:30</v>
          </cell>
        </row>
        <row r="67">
          <cell r="A67" t="str">
            <v>13:30 13:45</v>
          </cell>
        </row>
        <row r="68">
          <cell r="A68" t="str">
            <v>13:45 14:00</v>
          </cell>
        </row>
        <row r="69">
          <cell r="A69" t="str">
            <v>14:00 14:15</v>
          </cell>
        </row>
        <row r="70">
          <cell r="A70" t="str">
            <v>14:15 14:30</v>
          </cell>
        </row>
        <row r="71">
          <cell r="A71" t="str">
            <v>14:30 14:45</v>
          </cell>
        </row>
        <row r="72">
          <cell r="A72" t="str">
            <v>14:45 15:00</v>
          </cell>
        </row>
      </sheetData>
      <sheetData sheetId="1">
        <row r="5">
          <cell r="L5">
            <v>2430</v>
          </cell>
        </row>
      </sheetData>
      <sheetData sheetId="2"/>
      <sheetData sheetId="3"/>
      <sheetData sheetId="4">
        <row r="6">
          <cell r="D6" t="str">
            <v>CALLE 45 X CARRERA 30</v>
          </cell>
        </row>
      </sheetData>
      <sheetData sheetId="5">
        <row r="10">
          <cell r="A10" t="str">
            <v>7:30 7:45</v>
          </cell>
          <cell r="F10">
            <v>12.5</v>
          </cell>
          <cell r="M10">
            <v>13.5</v>
          </cell>
          <cell r="O10" t="str">
            <v>16:00 16:15</v>
          </cell>
          <cell r="T10">
            <v>10</v>
          </cell>
        </row>
        <row r="11">
          <cell r="A11" t="str">
            <v>7:45 8:00</v>
          </cell>
          <cell r="F11">
            <v>38.5</v>
          </cell>
          <cell r="M11">
            <v>10</v>
          </cell>
          <cell r="O11" t="str">
            <v>16:15 16:30</v>
          </cell>
          <cell r="T11">
            <v>25.5</v>
          </cell>
        </row>
        <row r="12">
          <cell r="A12" t="str">
            <v>8:00 8:15</v>
          </cell>
          <cell r="F12">
            <v>25.5</v>
          </cell>
          <cell r="M12">
            <v>4.5</v>
          </cell>
          <cell r="O12" t="str">
            <v>16:30 16:45</v>
          </cell>
          <cell r="T12">
            <v>17.5</v>
          </cell>
        </row>
        <row r="13">
          <cell r="A13" t="str">
            <v>8:15 8:30</v>
          </cell>
          <cell r="F13">
            <v>31.5</v>
          </cell>
          <cell r="M13">
            <v>7.5</v>
          </cell>
          <cell r="O13" t="str">
            <v>16:45 17:00</v>
          </cell>
          <cell r="T13">
            <v>40.5</v>
          </cell>
        </row>
        <row r="14">
          <cell r="A14" t="str">
            <v>8:30 8:45</v>
          </cell>
          <cell r="F14">
            <v>16</v>
          </cell>
          <cell r="M14">
            <v>10.5</v>
          </cell>
          <cell r="O14" t="str">
            <v>17:00 17:15</v>
          </cell>
          <cell r="T14">
            <v>29</v>
          </cell>
        </row>
        <row r="15">
          <cell r="A15" t="str">
            <v>8:45 9:00</v>
          </cell>
          <cell r="F15">
            <v>11</v>
          </cell>
          <cell r="M15">
            <v>9</v>
          </cell>
          <cell r="O15" t="str">
            <v>17:15 17:30</v>
          </cell>
          <cell r="T15">
            <v>13</v>
          </cell>
        </row>
        <row r="16">
          <cell r="A16" t="str">
            <v>9:00 9:15</v>
          </cell>
          <cell r="F16">
            <v>11</v>
          </cell>
          <cell r="M16">
            <v>6</v>
          </cell>
          <cell r="O16" t="str">
            <v>17:30 17:45</v>
          </cell>
          <cell r="T16">
            <v>11</v>
          </cell>
        </row>
        <row r="17">
          <cell r="A17" t="str">
            <v>9:15 9:30</v>
          </cell>
          <cell r="F17">
            <v>9.5</v>
          </cell>
          <cell r="M17">
            <v>9</v>
          </cell>
          <cell r="O17" t="str">
            <v>17:45 18:00</v>
          </cell>
          <cell r="T17">
            <v>27.5</v>
          </cell>
        </row>
        <row r="18">
          <cell r="A18" t="str">
            <v>9:30 9:45</v>
          </cell>
          <cell r="F18">
            <v>8.5</v>
          </cell>
          <cell r="M18">
            <v>7</v>
          </cell>
          <cell r="O18" t="str">
            <v>18:00 18:15</v>
          </cell>
          <cell r="T18">
            <v>23.5</v>
          </cell>
        </row>
        <row r="19">
          <cell r="A19" t="str">
            <v>9:45 10:00</v>
          </cell>
          <cell r="F19">
            <v>9.5</v>
          </cell>
          <cell r="M19">
            <v>8.5</v>
          </cell>
          <cell r="O19" t="str">
            <v>18:15 18:30</v>
          </cell>
          <cell r="T19">
            <v>23.5</v>
          </cell>
        </row>
        <row r="20">
          <cell r="F20">
            <v>7.5</v>
          </cell>
          <cell r="M20">
            <v>6</v>
          </cell>
          <cell r="O20" t="str">
            <v>18:30 18:45</v>
          </cell>
          <cell r="T20">
            <v>34.5</v>
          </cell>
        </row>
        <row r="21">
          <cell r="F21">
            <v>8</v>
          </cell>
          <cell r="M21">
            <v>8.5</v>
          </cell>
          <cell r="O21" t="str">
            <v>18:45 19:00</v>
          </cell>
          <cell r="T21">
            <v>28.5</v>
          </cell>
        </row>
        <row r="22">
          <cell r="F22">
            <v>7.5</v>
          </cell>
          <cell r="M22">
            <v>10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3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149</v>
      </c>
      <c r="E5" s="184"/>
      <c r="F5" s="184"/>
      <c r="G5" s="184"/>
      <c r="H5" s="184"/>
      <c r="I5" s="180" t="s">
        <v>53</v>
      </c>
      <c r="J5" s="180"/>
      <c r="K5" s="180"/>
      <c r="L5" s="185">
        <v>4519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154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42920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>
        <v>9</v>
      </c>
      <c r="C10" s="46">
        <v>159</v>
      </c>
      <c r="D10" s="46">
        <v>17</v>
      </c>
      <c r="E10" s="46">
        <v>4</v>
      </c>
      <c r="F10" s="6">
        <f t="shared" ref="F10:F22" si="0">B10*0.5+C10*1+D10*2+E10*2.5</f>
        <v>207.5</v>
      </c>
      <c r="G10" s="2"/>
      <c r="H10" s="19" t="s">
        <v>4</v>
      </c>
      <c r="I10" s="46">
        <v>10</v>
      </c>
      <c r="J10" s="46">
        <v>228</v>
      </c>
      <c r="K10" s="46">
        <v>7</v>
      </c>
      <c r="L10" s="46">
        <v>10</v>
      </c>
      <c r="M10" s="6">
        <f t="shared" ref="M10:M22" si="1">I10*0.5+J10*1+K10*2+L10*2.5</f>
        <v>272</v>
      </c>
      <c r="N10" s="9">
        <f>F20+F21+F22+M10</f>
        <v>1047.5</v>
      </c>
      <c r="O10" s="19" t="s">
        <v>43</v>
      </c>
      <c r="P10" s="46">
        <v>9</v>
      </c>
      <c r="Q10" s="46">
        <v>217</v>
      </c>
      <c r="R10" s="46">
        <v>10</v>
      </c>
      <c r="S10" s="46">
        <v>4</v>
      </c>
      <c r="T10" s="6">
        <f t="shared" ref="T10:T21" si="2">P10*0.5+Q10*1+R10*2+S10*2.5</f>
        <v>251.5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164</v>
      </c>
      <c r="D11" s="46">
        <v>21</v>
      </c>
      <c r="E11" s="46">
        <v>2</v>
      </c>
      <c r="F11" s="6">
        <f t="shared" si="0"/>
        <v>213</v>
      </c>
      <c r="G11" s="2"/>
      <c r="H11" s="19" t="s">
        <v>5</v>
      </c>
      <c r="I11" s="46">
        <v>14</v>
      </c>
      <c r="J11" s="46">
        <v>249</v>
      </c>
      <c r="K11" s="46">
        <v>10</v>
      </c>
      <c r="L11" s="46">
        <v>6</v>
      </c>
      <c r="M11" s="6">
        <f t="shared" si="1"/>
        <v>291</v>
      </c>
      <c r="N11" s="9">
        <f>F21+F22+M10+M11</f>
        <v>1075</v>
      </c>
      <c r="O11" s="19" t="s">
        <v>44</v>
      </c>
      <c r="P11" s="46">
        <v>4</v>
      </c>
      <c r="Q11" s="46">
        <v>229</v>
      </c>
      <c r="R11" s="46">
        <v>14</v>
      </c>
      <c r="S11" s="46">
        <v>9</v>
      </c>
      <c r="T11" s="6">
        <f t="shared" si="2"/>
        <v>281.5</v>
      </c>
      <c r="U11" s="2"/>
    </row>
    <row r="12" spans="1:21" ht="24" customHeight="1" x14ac:dyDescent="0.2">
      <c r="A12" s="18" t="s">
        <v>17</v>
      </c>
      <c r="B12" s="46">
        <v>7</v>
      </c>
      <c r="C12" s="46">
        <v>180</v>
      </c>
      <c r="D12" s="46">
        <v>24</v>
      </c>
      <c r="E12" s="46">
        <v>3</v>
      </c>
      <c r="F12" s="6">
        <f t="shared" si="0"/>
        <v>239</v>
      </c>
      <c r="G12" s="2"/>
      <c r="H12" s="19" t="s">
        <v>6</v>
      </c>
      <c r="I12" s="46">
        <v>19</v>
      </c>
      <c r="J12" s="46">
        <v>264</v>
      </c>
      <c r="K12" s="46">
        <v>8</v>
      </c>
      <c r="L12" s="46">
        <v>5</v>
      </c>
      <c r="M12" s="6">
        <f t="shared" si="1"/>
        <v>302</v>
      </c>
      <c r="N12" s="2">
        <f>F22+M10+M11+M12</f>
        <v>1106.5</v>
      </c>
      <c r="O12" s="19" t="s">
        <v>32</v>
      </c>
      <c r="P12" s="46">
        <v>1</v>
      </c>
      <c r="Q12" s="46">
        <v>213</v>
      </c>
      <c r="R12" s="46">
        <v>13</v>
      </c>
      <c r="S12" s="46">
        <v>6</v>
      </c>
      <c r="T12" s="6">
        <f t="shared" si="2"/>
        <v>254.5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230</v>
      </c>
      <c r="D13" s="46">
        <v>22</v>
      </c>
      <c r="E13" s="46">
        <v>6</v>
      </c>
      <c r="F13" s="6">
        <f t="shared" si="0"/>
        <v>291</v>
      </c>
      <c r="G13" s="2">
        <f t="shared" ref="G13:G19" si="3">F10+F11+F12+F13</f>
        <v>950.5</v>
      </c>
      <c r="H13" s="19" t="s">
        <v>7</v>
      </c>
      <c r="I13" s="46">
        <v>10</v>
      </c>
      <c r="J13" s="46">
        <v>254</v>
      </c>
      <c r="K13" s="46">
        <v>11</v>
      </c>
      <c r="L13" s="46">
        <v>7</v>
      </c>
      <c r="M13" s="6">
        <f t="shared" si="1"/>
        <v>298.5</v>
      </c>
      <c r="N13" s="2">
        <f t="shared" ref="N13:N18" si="4">M10+M11+M12+M13</f>
        <v>1163.5</v>
      </c>
      <c r="O13" s="19" t="s">
        <v>33</v>
      </c>
      <c r="P13" s="46">
        <v>5</v>
      </c>
      <c r="Q13" s="46">
        <v>207</v>
      </c>
      <c r="R13" s="46">
        <v>11</v>
      </c>
      <c r="S13" s="46">
        <v>7</v>
      </c>
      <c r="T13" s="6">
        <f t="shared" si="2"/>
        <v>249</v>
      </c>
      <c r="U13" s="2">
        <f t="shared" ref="U13:U21" si="5">T10+T11+T12+T13</f>
        <v>1036.5</v>
      </c>
    </row>
    <row r="14" spans="1:21" ht="24" customHeight="1" x14ac:dyDescent="0.2">
      <c r="A14" s="18" t="s">
        <v>21</v>
      </c>
      <c r="B14" s="46">
        <v>4</v>
      </c>
      <c r="C14" s="46">
        <v>189</v>
      </c>
      <c r="D14" s="46">
        <v>12</v>
      </c>
      <c r="E14" s="46">
        <v>4</v>
      </c>
      <c r="F14" s="6">
        <f t="shared" si="0"/>
        <v>225</v>
      </c>
      <c r="G14" s="2">
        <f t="shared" si="3"/>
        <v>968</v>
      </c>
      <c r="H14" s="19" t="s">
        <v>9</v>
      </c>
      <c r="I14" s="46">
        <v>9</v>
      </c>
      <c r="J14" s="46">
        <v>241</v>
      </c>
      <c r="K14" s="46">
        <v>19</v>
      </c>
      <c r="L14" s="46">
        <v>4</v>
      </c>
      <c r="M14" s="6">
        <f t="shared" si="1"/>
        <v>293.5</v>
      </c>
      <c r="N14" s="2">
        <f t="shared" si="4"/>
        <v>1185</v>
      </c>
      <c r="O14" s="19" t="s">
        <v>29</v>
      </c>
      <c r="P14" s="45">
        <v>8</v>
      </c>
      <c r="Q14" s="45">
        <v>224</v>
      </c>
      <c r="R14" s="45">
        <v>15</v>
      </c>
      <c r="S14" s="45">
        <v>9</v>
      </c>
      <c r="T14" s="6">
        <f t="shared" si="2"/>
        <v>280.5</v>
      </c>
      <c r="U14" s="2">
        <f t="shared" si="5"/>
        <v>1065.5</v>
      </c>
    </row>
    <row r="15" spans="1:21" ht="24" customHeight="1" x14ac:dyDescent="0.2">
      <c r="A15" s="18" t="s">
        <v>23</v>
      </c>
      <c r="B15" s="46">
        <v>7</v>
      </c>
      <c r="C15" s="46">
        <v>219</v>
      </c>
      <c r="D15" s="46">
        <v>21</v>
      </c>
      <c r="E15" s="46">
        <v>7</v>
      </c>
      <c r="F15" s="6">
        <f t="shared" si="0"/>
        <v>282</v>
      </c>
      <c r="G15" s="2">
        <f t="shared" si="3"/>
        <v>1037</v>
      </c>
      <c r="H15" s="19" t="s">
        <v>12</v>
      </c>
      <c r="I15" s="46">
        <v>8</v>
      </c>
      <c r="J15" s="46">
        <v>240</v>
      </c>
      <c r="K15" s="46">
        <v>14</v>
      </c>
      <c r="L15" s="46">
        <v>5</v>
      </c>
      <c r="M15" s="6">
        <f t="shared" si="1"/>
        <v>284.5</v>
      </c>
      <c r="N15" s="2">
        <f t="shared" si="4"/>
        <v>1178.5</v>
      </c>
      <c r="O15" s="18" t="s">
        <v>30</v>
      </c>
      <c r="P15" s="46">
        <v>7</v>
      </c>
      <c r="Q15" s="46">
        <v>223</v>
      </c>
      <c r="R15" s="45">
        <v>14</v>
      </c>
      <c r="S15" s="46">
        <v>8</v>
      </c>
      <c r="T15" s="6">
        <f t="shared" si="2"/>
        <v>274.5</v>
      </c>
      <c r="U15" s="2">
        <f t="shared" si="5"/>
        <v>1058.5</v>
      </c>
    </row>
    <row r="16" spans="1:21" ht="24" customHeight="1" x14ac:dyDescent="0.2">
      <c r="A16" s="18" t="s">
        <v>39</v>
      </c>
      <c r="B16" s="46">
        <v>3</v>
      </c>
      <c r="C16" s="46">
        <v>216</v>
      </c>
      <c r="D16" s="46">
        <v>17</v>
      </c>
      <c r="E16" s="46">
        <v>4</v>
      </c>
      <c r="F16" s="6">
        <f t="shared" si="0"/>
        <v>261.5</v>
      </c>
      <c r="G16" s="2">
        <f t="shared" si="3"/>
        <v>1059.5</v>
      </c>
      <c r="H16" s="19" t="s">
        <v>15</v>
      </c>
      <c r="I16" s="46">
        <v>9</v>
      </c>
      <c r="J16" s="46">
        <v>208</v>
      </c>
      <c r="K16" s="46">
        <v>15</v>
      </c>
      <c r="L16" s="46">
        <v>4</v>
      </c>
      <c r="M16" s="6">
        <f t="shared" si="1"/>
        <v>252.5</v>
      </c>
      <c r="N16" s="2">
        <f t="shared" si="4"/>
        <v>1129</v>
      </c>
      <c r="O16" s="19" t="s">
        <v>8</v>
      </c>
      <c r="P16" s="46">
        <v>5</v>
      </c>
      <c r="Q16" s="46">
        <v>247</v>
      </c>
      <c r="R16" s="46">
        <v>16</v>
      </c>
      <c r="S16" s="46">
        <v>5</v>
      </c>
      <c r="T16" s="6">
        <f t="shared" si="2"/>
        <v>294</v>
      </c>
      <c r="U16" s="2">
        <f t="shared" si="5"/>
        <v>1098</v>
      </c>
    </row>
    <row r="17" spans="1:21" ht="24" customHeight="1" x14ac:dyDescent="0.2">
      <c r="A17" s="18" t="s">
        <v>40</v>
      </c>
      <c r="B17" s="46">
        <v>4</v>
      </c>
      <c r="C17" s="46">
        <v>209</v>
      </c>
      <c r="D17" s="46">
        <v>12</v>
      </c>
      <c r="E17" s="46">
        <v>5</v>
      </c>
      <c r="F17" s="6">
        <f t="shared" si="0"/>
        <v>247.5</v>
      </c>
      <c r="G17" s="2">
        <f t="shared" si="3"/>
        <v>1016</v>
      </c>
      <c r="H17" s="19" t="s">
        <v>18</v>
      </c>
      <c r="I17" s="46">
        <v>6</v>
      </c>
      <c r="J17" s="46">
        <v>198</v>
      </c>
      <c r="K17" s="46">
        <v>13</v>
      </c>
      <c r="L17" s="46">
        <v>6</v>
      </c>
      <c r="M17" s="6">
        <f t="shared" si="1"/>
        <v>242</v>
      </c>
      <c r="N17" s="2">
        <f t="shared" si="4"/>
        <v>1072.5</v>
      </c>
      <c r="O17" s="19" t="s">
        <v>10</v>
      </c>
      <c r="P17" s="46">
        <v>2</v>
      </c>
      <c r="Q17" s="46">
        <v>297</v>
      </c>
      <c r="R17" s="46">
        <v>22</v>
      </c>
      <c r="S17" s="46">
        <v>9</v>
      </c>
      <c r="T17" s="6">
        <f t="shared" si="2"/>
        <v>364.5</v>
      </c>
      <c r="U17" s="2">
        <f t="shared" si="5"/>
        <v>1213.5</v>
      </c>
    </row>
    <row r="18" spans="1:21" ht="24" customHeight="1" x14ac:dyDescent="0.2">
      <c r="A18" s="18" t="s">
        <v>41</v>
      </c>
      <c r="B18" s="46">
        <v>3</v>
      </c>
      <c r="C18" s="46">
        <v>191</v>
      </c>
      <c r="D18" s="46">
        <v>11</v>
      </c>
      <c r="E18" s="46">
        <v>4</v>
      </c>
      <c r="F18" s="6">
        <f t="shared" si="0"/>
        <v>224.5</v>
      </c>
      <c r="G18" s="2">
        <f t="shared" si="3"/>
        <v>1015.5</v>
      </c>
      <c r="H18" s="19" t="s">
        <v>20</v>
      </c>
      <c r="I18" s="46">
        <v>4</v>
      </c>
      <c r="J18" s="46">
        <v>174</v>
      </c>
      <c r="K18" s="46">
        <v>7</v>
      </c>
      <c r="L18" s="46">
        <v>9</v>
      </c>
      <c r="M18" s="6">
        <f t="shared" si="1"/>
        <v>212.5</v>
      </c>
      <c r="N18" s="2">
        <f t="shared" si="4"/>
        <v>991.5</v>
      </c>
      <c r="O18" s="19" t="s">
        <v>13</v>
      </c>
      <c r="P18" s="46">
        <v>8</v>
      </c>
      <c r="Q18" s="46">
        <v>306</v>
      </c>
      <c r="R18" s="46">
        <v>17</v>
      </c>
      <c r="S18" s="46">
        <v>2</v>
      </c>
      <c r="T18" s="6">
        <f t="shared" si="2"/>
        <v>349</v>
      </c>
      <c r="U18" s="2">
        <f t="shared" si="5"/>
        <v>1282</v>
      </c>
    </row>
    <row r="19" spans="1:21" ht="24" customHeight="1" thickBot="1" x14ac:dyDescent="0.25">
      <c r="A19" s="21" t="s">
        <v>42</v>
      </c>
      <c r="B19" s="47">
        <v>9</v>
      </c>
      <c r="C19" s="47">
        <v>208</v>
      </c>
      <c r="D19" s="47">
        <v>11</v>
      </c>
      <c r="E19" s="47">
        <v>5</v>
      </c>
      <c r="F19" s="7">
        <f t="shared" si="0"/>
        <v>247</v>
      </c>
      <c r="G19" s="3">
        <f t="shared" si="3"/>
        <v>980.5</v>
      </c>
      <c r="H19" s="20" t="s">
        <v>22</v>
      </c>
      <c r="I19" s="45">
        <v>6</v>
      </c>
      <c r="J19" s="45">
        <v>185</v>
      </c>
      <c r="K19" s="45">
        <v>9</v>
      </c>
      <c r="L19" s="45">
        <v>4</v>
      </c>
      <c r="M19" s="6">
        <f t="shared" si="1"/>
        <v>216</v>
      </c>
      <c r="N19" s="2">
        <f>M16+M17+M18+M19</f>
        <v>923</v>
      </c>
      <c r="O19" s="19" t="s">
        <v>16</v>
      </c>
      <c r="P19" s="46">
        <v>5</v>
      </c>
      <c r="Q19" s="46">
        <v>317</v>
      </c>
      <c r="R19" s="46">
        <v>21</v>
      </c>
      <c r="S19" s="46">
        <v>7</v>
      </c>
      <c r="T19" s="6">
        <f t="shared" si="2"/>
        <v>379</v>
      </c>
      <c r="U19" s="2">
        <f t="shared" si="5"/>
        <v>1386.5</v>
      </c>
    </row>
    <row r="20" spans="1:21" ht="24" customHeight="1" x14ac:dyDescent="0.2">
      <c r="A20" s="19" t="s">
        <v>27</v>
      </c>
      <c r="B20" s="45">
        <v>4</v>
      </c>
      <c r="C20" s="45">
        <v>219</v>
      </c>
      <c r="D20" s="45">
        <v>10</v>
      </c>
      <c r="E20" s="45">
        <v>9</v>
      </c>
      <c r="F20" s="8">
        <f t="shared" si="0"/>
        <v>263.5</v>
      </c>
      <c r="G20" s="35"/>
      <c r="H20" s="19" t="s">
        <v>24</v>
      </c>
      <c r="I20" s="46">
        <v>9</v>
      </c>
      <c r="J20" s="46">
        <v>189</v>
      </c>
      <c r="K20" s="46">
        <v>7</v>
      </c>
      <c r="L20" s="46">
        <v>5</v>
      </c>
      <c r="M20" s="8">
        <f t="shared" si="1"/>
        <v>220</v>
      </c>
      <c r="N20" s="2">
        <f>M17+M18+M19+M20</f>
        <v>890.5</v>
      </c>
      <c r="O20" s="19" t="s">
        <v>45</v>
      </c>
      <c r="P20" s="45">
        <v>6</v>
      </c>
      <c r="Q20" s="45">
        <v>273</v>
      </c>
      <c r="R20" s="46">
        <v>16</v>
      </c>
      <c r="S20" s="45">
        <v>8</v>
      </c>
      <c r="T20" s="8">
        <f t="shared" si="2"/>
        <v>328</v>
      </c>
      <c r="U20" s="2">
        <f t="shared" si="5"/>
        <v>1420.5</v>
      </c>
    </row>
    <row r="21" spans="1:21" ht="24" customHeight="1" thickBot="1" x14ac:dyDescent="0.25">
      <c r="A21" s="19" t="s">
        <v>28</v>
      </c>
      <c r="B21" s="46">
        <v>6</v>
      </c>
      <c r="C21" s="46">
        <v>234</v>
      </c>
      <c r="D21" s="46">
        <v>8</v>
      </c>
      <c r="E21" s="46">
        <v>7</v>
      </c>
      <c r="F21" s="6">
        <f t="shared" si="0"/>
        <v>270.5</v>
      </c>
      <c r="G21" s="36"/>
      <c r="H21" s="20" t="s">
        <v>25</v>
      </c>
      <c r="I21" s="46">
        <v>5</v>
      </c>
      <c r="J21" s="46">
        <v>219</v>
      </c>
      <c r="K21" s="46">
        <v>6</v>
      </c>
      <c r="L21" s="46">
        <v>9</v>
      </c>
      <c r="M21" s="6">
        <f t="shared" si="1"/>
        <v>256</v>
      </c>
      <c r="N21" s="2">
        <f>M18+M19+M20+M21</f>
        <v>904.5</v>
      </c>
      <c r="O21" s="21" t="s">
        <v>46</v>
      </c>
      <c r="P21" s="47">
        <v>4</v>
      </c>
      <c r="Q21" s="47">
        <v>304</v>
      </c>
      <c r="R21" s="47">
        <v>14</v>
      </c>
      <c r="S21" s="47"/>
      <c r="T21" s="7">
        <f t="shared" si="2"/>
        <v>334</v>
      </c>
      <c r="U21" s="3">
        <f t="shared" si="5"/>
        <v>1390</v>
      </c>
    </row>
    <row r="22" spans="1:21" ht="24" customHeight="1" thickBot="1" x14ac:dyDescent="0.25">
      <c r="A22" s="19" t="s">
        <v>1</v>
      </c>
      <c r="B22" s="46">
        <v>7</v>
      </c>
      <c r="C22" s="46">
        <v>214</v>
      </c>
      <c r="D22" s="46">
        <v>7</v>
      </c>
      <c r="E22" s="46">
        <v>4</v>
      </c>
      <c r="F22" s="6">
        <f t="shared" si="0"/>
        <v>241.5</v>
      </c>
      <c r="G22" s="2"/>
      <c r="H22" s="21" t="s">
        <v>26</v>
      </c>
      <c r="I22" s="47">
        <v>4</v>
      </c>
      <c r="J22" s="47">
        <v>230</v>
      </c>
      <c r="K22" s="47">
        <v>8</v>
      </c>
      <c r="L22" s="47">
        <v>7</v>
      </c>
      <c r="M22" s="6">
        <f t="shared" si="1"/>
        <v>265.5</v>
      </c>
      <c r="N22" s="3">
        <f>M19+M20+M21+M22</f>
        <v>957.5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1059.5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1185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1420.5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82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workbookViewId="0">
      <selection activeCell="N22" sqref="N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45 X CARRERA 19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4519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151</v>
      </c>
      <c r="E6" s="195"/>
      <c r="F6" s="195"/>
      <c r="G6" s="195"/>
      <c r="H6" s="195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4">
        <f>'G-1'!S6:U6</f>
        <v>42920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11</v>
      </c>
      <c r="C10" s="46">
        <v>349</v>
      </c>
      <c r="D10" s="46">
        <v>22</v>
      </c>
      <c r="E10" s="46">
        <v>4</v>
      </c>
      <c r="F10" s="6">
        <f t="shared" ref="F10:F22" si="0">B10*0.5+C10*1+D10*2+E10*2.5</f>
        <v>408.5</v>
      </c>
      <c r="G10" s="2"/>
      <c r="H10" s="19" t="s">
        <v>4</v>
      </c>
      <c r="I10" s="46">
        <v>9</v>
      </c>
      <c r="J10" s="46">
        <v>206</v>
      </c>
      <c r="K10" s="46">
        <v>8</v>
      </c>
      <c r="L10" s="46">
        <v>5</v>
      </c>
      <c r="M10" s="6">
        <f t="shared" ref="M10:M22" si="1">I10*0.5+J10*1+K10*2+L10*2.5</f>
        <v>239</v>
      </c>
      <c r="N10" s="9">
        <f>F20+F21+F22+M10</f>
        <v>993.5</v>
      </c>
      <c r="O10" s="19" t="s">
        <v>43</v>
      </c>
      <c r="P10" s="46">
        <v>8</v>
      </c>
      <c r="Q10" s="46">
        <v>206</v>
      </c>
      <c r="R10" s="46">
        <v>12</v>
      </c>
      <c r="S10" s="46">
        <v>5</v>
      </c>
      <c r="T10" s="6">
        <f t="shared" ref="T10:T21" si="2">P10*0.5+Q10*1+R10*2+S10*2.5</f>
        <v>246.5</v>
      </c>
      <c r="U10" s="10"/>
      <c r="AB10" s="1"/>
    </row>
    <row r="11" spans="1:28" ht="24" customHeight="1" x14ac:dyDescent="0.2">
      <c r="A11" s="18" t="s">
        <v>14</v>
      </c>
      <c r="B11" s="46">
        <v>8</v>
      </c>
      <c r="C11" s="46">
        <v>319</v>
      </c>
      <c r="D11" s="46">
        <v>19</v>
      </c>
      <c r="E11" s="46">
        <v>7</v>
      </c>
      <c r="F11" s="6">
        <f t="shared" si="0"/>
        <v>378.5</v>
      </c>
      <c r="G11" s="2"/>
      <c r="H11" s="19" t="s">
        <v>5</v>
      </c>
      <c r="I11" s="46">
        <v>2</v>
      </c>
      <c r="J11" s="46">
        <v>220</v>
      </c>
      <c r="K11" s="46">
        <v>7</v>
      </c>
      <c r="L11" s="46">
        <v>9</v>
      </c>
      <c r="M11" s="6">
        <f t="shared" si="1"/>
        <v>257.5</v>
      </c>
      <c r="N11" s="9">
        <f>F21+F22+M10+M11</f>
        <v>1024.5</v>
      </c>
      <c r="O11" s="19" t="s">
        <v>44</v>
      </c>
      <c r="P11" s="46">
        <v>12</v>
      </c>
      <c r="Q11" s="46">
        <v>249</v>
      </c>
      <c r="R11" s="46">
        <v>11</v>
      </c>
      <c r="S11" s="46">
        <v>7</v>
      </c>
      <c r="T11" s="6">
        <f t="shared" si="2"/>
        <v>294.5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266</v>
      </c>
      <c r="D12" s="46">
        <v>16</v>
      </c>
      <c r="E12" s="46">
        <v>5</v>
      </c>
      <c r="F12" s="6">
        <f t="shared" si="0"/>
        <v>313.5</v>
      </c>
      <c r="G12" s="2"/>
      <c r="H12" s="19" t="s">
        <v>6</v>
      </c>
      <c r="I12" s="46">
        <v>8</v>
      </c>
      <c r="J12" s="46">
        <v>221</v>
      </c>
      <c r="K12" s="46">
        <v>12</v>
      </c>
      <c r="L12" s="46">
        <v>4</v>
      </c>
      <c r="M12" s="6">
        <f t="shared" si="1"/>
        <v>259</v>
      </c>
      <c r="N12" s="2">
        <f>F22+M10+M11+M12</f>
        <v>1061.5</v>
      </c>
      <c r="O12" s="19" t="s">
        <v>32</v>
      </c>
      <c r="P12" s="46">
        <v>5</v>
      </c>
      <c r="Q12" s="46">
        <v>198</v>
      </c>
      <c r="R12" s="46">
        <v>14</v>
      </c>
      <c r="S12" s="46">
        <v>4</v>
      </c>
      <c r="T12" s="6">
        <f t="shared" si="2"/>
        <v>238.5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296</v>
      </c>
      <c r="D13" s="46">
        <v>12</v>
      </c>
      <c r="E13" s="46">
        <v>9</v>
      </c>
      <c r="F13" s="6">
        <f t="shared" si="0"/>
        <v>347</v>
      </c>
      <c r="G13" s="2">
        <f t="shared" ref="G13:G19" si="3">F10+F11+F12+F13</f>
        <v>1447.5</v>
      </c>
      <c r="H13" s="19" t="s">
        <v>7</v>
      </c>
      <c r="I13" s="46">
        <v>12</v>
      </c>
      <c r="J13" s="46">
        <v>233</v>
      </c>
      <c r="K13" s="46">
        <v>9</v>
      </c>
      <c r="L13" s="46">
        <v>3</v>
      </c>
      <c r="M13" s="6">
        <f t="shared" si="1"/>
        <v>264.5</v>
      </c>
      <c r="N13" s="2">
        <f t="shared" ref="N13:N18" si="4">M10+M11+M12+M13</f>
        <v>1020</v>
      </c>
      <c r="O13" s="19" t="s">
        <v>33</v>
      </c>
      <c r="P13" s="46">
        <v>13</v>
      </c>
      <c r="Q13" s="46">
        <v>263</v>
      </c>
      <c r="R13" s="46">
        <v>17</v>
      </c>
      <c r="S13" s="46">
        <v>7</v>
      </c>
      <c r="T13" s="6">
        <f t="shared" si="2"/>
        <v>321</v>
      </c>
      <c r="U13" s="2">
        <f t="shared" ref="U13:U21" si="5">T10+T11+T12+T13</f>
        <v>1100.5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265</v>
      </c>
      <c r="D14" s="46">
        <v>15</v>
      </c>
      <c r="E14" s="46">
        <v>3</v>
      </c>
      <c r="F14" s="6">
        <f t="shared" si="0"/>
        <v>304</v>
      </c>
      <c r="G14" s="2">
        <f t="shared" si="3"/>
        <v>1343</v>
      </c>
      <c r="H14" s="19" t="s">
        <v>9</v>
      </c>
      <c r="I14" s="46">
        <v>16</v>
      </c>
      <c r="J14" s="46">
        <v>211</v>
      </c>
      <c r="K14" s="46">
        <v>7</v>
      </c>
      <c r="L14" s="46">
        <v>4</v>
      </c>
      <c r="M14" s="6">
        <f t="shared" si="1"/>
        <v>243</v>
      </c>
      <c r="N14" s="2">
        <f t="shared" si="4"/>
        <v>1024</v>
      </c>
      <c r="O14" s="19" t="s">
        <v>29</v>
      </c>
      <c r="P14" s="45">
        <v>12</v>
      </c>
      <c r="Q14" s="45">
        <v>243</v>
      </c>
      <c r="R14" s="45">
        <v>19</v>
      </c>
      <c r="S14" s="45">
        <v>5</v>
      </c>
      <c r="T14" s="6">
        <f t="shared" si="2"/>
        <v>299.5</v>
      </c>
      <c r="U14" s="2">
        <f t="shared" si="5"/>
        <v>1153.5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289</v>
      </c>
      <c r="D15" s="46">
        <v>7</v>
      </c>
      <c r="E15" s="46">
        <v>5</v>
      </c>
      <c r="F15" s="6">
        <f t="shared" si="0"/>
        <v>319</v>
      </c>
      <c r="G15" s="2">
        <f t="shared" si="3"/>
        <v>1283.5</v>
      </c>
      <c r="H15" s="19" t="s">
        <v>12</v>
      </c>
      <c r="I15" s="46">
        <v>14</v>
      </c>
      <c r="J15" s="46">
        <v>201</v>
      </c>
      <c r="K15" s="46">
        <v>5</v>
      </c>
      <c r="L15" s="46">
        <v>5</v>
      </c>
      <c r="M15" s="6">
        <f t="shared" si="1"/>
        <v>230.5</v>
      </c>
      <c r="N15" s="2">
        <f t="shared" si="4"/>
        <v>997</v>
      </c>
      <c r="O15" s="18" t="s">
        <v>30</v>
      </c>
      <c r="P15" s="46">
        <v>11</v>
      </c>
      <c r="Q15" s="46">
        <v>224</v>
      </c>
      <c r="R15" s="46">
        <v>12</v>
      </c>
      <c r="S15" s="46">
        <v>3</v>
      </c>
      <c r="T15" s="6">
        <f t="shared" si="2"/>
        <v>261</v>
      </c>
      <c r="U15" s="2">
        <f t="shared" si="5"/>
        <v>1120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255</v>
      </c>
      <c r="D16" s="46">
        <v>8</v>
      </c>
      <c r="E16" s="46">
        <v>5</v>
      </c>
      <c r="F16" s="6">
        <f t="shared" si="0"/>
        <v>286.5</v>
      </c>
      <c r="G16" s="2">
        <f t="shared" si="3"/>
        <v>1256.5</v>
      </c>
      <c r="H16" s="19" t="s">
        <v>15</v>
      </c>
      <c r="I16" s="46">
        <v>15</v>
      </c>
      <c r="J16" s="46">
        <v>213</v>
      </c>
      <c r="K16" s="46">
        <v>4</v>
      </c>
      <c r="L16" s="46">
        <v>4</v>
      </c>
      <c r="M16" s="6">
        <f t="shared" si="1"/>
        <v>238.5</v>
      </c>
      <c r="N16" s="2">
        <f t="shared" si="4"/>
        <v>976.5</v>
      </c>
      <c r="O16" s="19" t="s">
        <v>8</v>
      </c>
      <c r="P16" s="46">
        <v>9</v>
      </c>
      <c r="Q16" s="46">
        <v>250</v>
      </c>
      <c r="R16" s="46">
        <v>18</v>
      </c>
      <c r="S16" s="46">
        <v>4</v>
      </c>
      <c r="T16" s="6">
        <f t="shared" si="2"/>
        <v>300.5</v>
      </c>
      <c r="U16" s="2">
        <f t="shared" si="5"/>
        <v>1182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250</v>
      </c>
      <c r="D17" s="46">
        <v>7</v>
      </c>
      <c r="E17" s="46">
        <v>7</v>
      </c>
      <c r="F17" s="6">
        <f t="shared" si="0"/>
        <v>283.5</v>
      </c>
      <c r="G17" s="2">
        <f t="shared" si="3"/>
        <v>1193</v>
      </c>
      <c r="H17" s="19" t="s">
        <v>18</v>
      </c>
      <c r="I17" s="46">
        <v>9</v>
      </c>
      <c r="J17" s="46">
        <v>217</v>
      </c>
      <c r="K17" s="46">
        <v>9</v>
      </c>
      <c r="L17" s="46">
        <v>3</v>
      </c>
      <c r="M17" s="6">
        <f t="shared" si="1"/>
        <v>247</v>
      </c>
      <c r="N17" s="2">
        <f t="shared" si="4"/>
        <v>959</v>
      </c>
      <c r="O17" s="19" t="s">
        <v>10</v>
      </c>
      <c r="P17" s="46">
        <v>11</v>
      </c>
      <c r="Q17" s="46">
        <v>247</v>
      </c>
      <c r="R17" s="46">
        <v>19</v>
      </c>
      <c r="S17" s="46">
        <v>3</v>
      </c>
      <c r="T17" s="6">
        <f t="shared" si="2"/>
        <v>298</v>
      </c>
      <c r="U17" s="2">
        <f t="shared" si="5"/>
        <v>1159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239</v>
      </c>
      <c r="D18" s="46">
        <v>8</v>
      </c>
      <c r="E18" s="46">
        <v>5</v>
      </c>
      <c r="F18" s="6">
        <f t="shared" si="0"/>
        <v>271</v>
      </c>
      <c r="G18" s="2">
        <f t="shared" si="3"/>
        <v>1160</v>
      </c>
      <c r="H18" s="19" t="s">
        <v>20</v>
      </c>
      <c r="I18" s="46">
        <v>7</v>
      </c>
      <c r="J18" s="46">
        <v>241</v>
      </c>
      <c r="K18" s="46">
        <v>11</v>
      </c>
      <c r="L18" s="46">
        <v>4</v>
      </c>
      <c r="M18" s="6">
        <f t="shared" si="1"/>
        <v>276.5</v>
      </c>
      <c r="N18" s="2">
        <f t="shared" si="4"/>
        <v>992.5</v>
      </c>
      <c r="O18" s="19" t="s">
        <v>13</v>
      </c>
      <c r="P18" s="46">
        <v>13</v>
      </c>
      <c r="Q18" s="46">
        <v>229</v>
      </c>
      <c r="R18" s="46">
        <v>15</v>
      </c>
      <c r="S18" s="46">
        <v>4</v>
      </c>
      <c r="T18" s="6">
        <f t="shared" si="2"/>
        <v>275.5</v>
      </c>
      <c r="U18" s="2">
        <f t="shared" si="5"/>
        <v>1135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231</v>
      </c>
      <c r="D19" s="47">
        <v>9</v>
      </c>
      <c r="E19" s="47">
        <v>6</v>
      </c>
      <c r="F19" s="7">
        <f t="shared" si="0"/>
        <v>266.5</v>
      </c>
      <c r="G19" s="3">
        <f t="shared" si="3"/>
        <v>1107.5</v>
      </c>
      <c r="H19" s="20" t="s">
        <v>22</v>
      </c>
      <c r="I19" s="45">
        <v>11</v>
      </c>
      <c r="J19" s="45">
        <v>263</v>
      </c>
      <c r="K19" s="45">
        <v>8</v>
      </c>
      <c r="L19" s="45">
        <v>9</v>
      </c>
      <c r="M19" s="6">
        <f t="shared" si="1"/>
        <v>307</v>
      </c>
      <c r="N19" s="2">
        <f>M16+M17+M18+M19</f>
        <v>1069</v>
      </c>
      <c r="O19" s="19" t="s">
        <v>16</v>
      </c>
      <c r="P19" s="46">
        <v>12</v>
      </c>
      <c r="Q19" s="46">
        <v>209</v>
      </c>
      <c r="R19" s="46">
        <v>16</v>
      </c>
      <c r="S19" s="46">
        <v>4</v>
      </c>
      <c r="T19" s="6">
        <f t="shared" si="2"/>
        <v>257</v>
      </c>
      <c r="U19" s="2">
        <f t="shared" si="5"/>
        <v>1131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200</v>
      </c>
      <c r="D20" s="45">
        <v>7</v>
      </c>
      <c r="E20" s="45">
        <v>4</v>
      </c>
      <c r="F20" s="8">
        <f t="shared" si="0"/>
        <v>226.5</v>
      </c>
      <c r="G20" s="35"/>
      <c r="H20" s="19" t="s">
        <v>24</v>
      </c>
      <c r="I20" s="46">
        <v>12</v>
      </c>
      <c r="J20" s="46">
        <v>270</v>
      </c>
      <c r="K20" s="46">
        <v>6</v>
      </c>
      <c r="L20" s="46">
        <v>5</v>
      </c>
      <c r="M20" s="8">
        <f t="shared" si="1"/>
        <v>300.5</v>
      </c>
      <c r="N20" s="2">
        <f>M17+M18+M19+M20</f>
        <v>1131</v>
      </c>
      <c r="O20" s="19" t="s">
        <v>45</v>
      </c>
      <c r="P20" s="45">
        <v>7</v>
      </c>
      <c r="Q20" s="45">
        <v>269</v>
      </c>
      <c r="R20" s="45">
        <v>17</v>
      </c>
      <c r="S20" s="45">
        <v>3</v>
      </c>
      <c r="T20" s="8">
        <f t="shared" si="2"/>
        <v>314</v>
      </c>
      <c r="U20" s="2">
        <f t="shared" si="5"/>
        <v>1144.5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197</v>
      </c>
      <c r="D21" s="46">
        <v>8</v>
      </c>
      <c r="E21" s="46">
        <v>3</v>
      </c>
      <c r="F21" s="6">
        <f t="shared" si="0"/>
        <v>222</v>
      </c>
      <c r="G21" s="36"/>
      <c r="H21" s="20" t="s">
        <v>25</v>
      </c>
      <c r="I21" s="46">
        <v>10</v>
      </c>
      <c r="J21" s="46">
        <v>285</v>
      </c>
      <c r="K21" s="46">
        <v>10</v>
      </c>
      <c r="L21" s="46">
        <v>2</v>
      </c>
      <c r="M21" s="6">
        <f t="shared" si="1"/>
        <v>315</v>
      </c>
      <c r="N21" s="2">
        <f>M18+M19+M20+M21</f>
        <v>1199</v>
      </c>
      <c r="O21" s="21" t="s">
        <v>46</v>
      </c>
      <c r="P21" s="47">
        <v>9</v>
      </c>
      <c r="Q21" s="47">
        <v>231</v>
      </c>
      <c r="R21" s="47">
        <v>19</v>
      </c>
      <c r="S21" s="47">
        <v>1</v>
      </c>
      <c r="T21" s="7">
        <f t="shared" si="2"/>
        <v>276</v>
      </c>
      <c r="U21" s="3">
        <f t="shared" si="5"/>
        <v>1122.5</v>
      </c>
      <c r="AB21" s="81">
        <v>276</v>
      </c>
    </row>
    <row r="22" spans="1:28" ht="24" customHeight="1" thickBot="1" x14ac:dyDescent="0.25">
      <c r="A22" s="19" t="s">
        <v>1</v>
      </c>
      <c r="B22" s="46">
        <v>9</v>
      </c>
      <c r="C22" s="46">
        <v>266</v>
      </c>
      <c r="D22" s="46">
        <v>9</v>
      </c>
      <c r="E22" s="46">
        <v>7</v>
      </c>
      <c r="F22" s="6">
        <f t="shared" si="0"/>
        <v>306</v>
      </c>
      <c r="G22" s="2"/>
      <c r="H22" s="21" t="s">
        <v>26</v>
      </c>
      <c r="I22" s="47">
        <v>9</v>
      </c>
      <c r="J22" s="47">
        <v>257</v>
      </c>
      <c r="K22" s="47">
        <v>7</v>
      </c>
      <c r="L22" s="47">
        <v>5</v>
      </c>
      <c r="M22" s="6">
        <f t="shared" si="1"/>
        <v>288</v>
      </c>
      <c r="N22" s="3">
        <f>M19+M20+M21+M22</f>
        <v>1210.5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1447.5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1210.5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1182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45 X CARRERA 19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4519</v>
      </c>
      <c r="M5" s="185"/>
      <c r="N5" s="185"/>
      <c r="O5" s="50"/>
      <c r="P5" s="209" t="s">
        <v>57</v>
      </c>
      <c r="Q5" s="209"/>
      <c r="R5" s="209"/>
      <c r="S5" s="185" t="s">
        <v>135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150</v>
      </c>
      <c r="E6" s="195"/>
      <c r="F6" s="195"/>
      <c r="G6" s="195"/>
      <c r="H6" s="195"/>
      <c r="I6" s="209" t="s">
        <v>59</v>
      </c>
      <c r="J6" s="209"/>
      <c r="K6" s="209"/>
      <c r="L6" s="218">
        <v>1</v>
      </c>
      <c r="M6" s="218"/>
      <c r="N6" s="218"/>
      <c r="O6" s="54"/>
      <c r="P6" s="209" t="s">
        <v>58</v>
      </c>
      <c r="Q6" s="209"/>
      <c r="R6" s="209"/>
      <c r="S6" s="212">
        <f>'G-1'!S6:U6</f>
        <v>42920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45</v>
      </c>
      <c r="C10" s="61">
        <v>48</v>
      </c>
      <c r="D10" s="61">
        <v>0</v>
      </c>
      <c r="E10" s="61">
        <v>0</v>
      </c>
      <c r="F10" s="62">
        <f t="shared" ref="F10:F22" si="0">B10*0.5+C10*1+D10*2+E10*2.5</f>
        <v>70.5</v>
      </c>
      <c r="G10" s="63"/>
      <c r="H10" s="64" t="s">
        <v>4</v>
      </c>
      <c r="I10" s="46">
        <v>47</v>
      </c>
      <c r="J10" s="46">
        <v>68</v>
      </c>
      <c r="K10" s="46">
        <v>2</v>
      </c>
      <c r="L10" s="46">
        <v>7</v>
      </c>
      <c r="M10" s="62">
        <f t="shared" ref="M10:M22" si="1">I10*0.5+J10*1+K10*2+L10*2.5</f>
        <v>113</v>
      </c>
      <c r="N10" s="65">
        <f>F20+F21+F22+M10</f>
        <v>392.5</v>
      </c>
      <c r="O10" s="64" t="s">
        <v>43</v>
      </c>
      <c r="P10" s="46">
        <v>55</v>
      </c>
      <c r="Q10" s="46">
        <v>47</v>
      </c>
      <c r="R10" s="46">
        <v>2</v>
      </c>
      <c r="S10" s="46">
        <v>3</v>
      </c>
      <c r="T10" s="62">
        <f t="shared" ref="T10:T21" si="2">P10*0.5+Q10*1+R10*2+S10*2.5</f>
        <v>86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53</v>
      </c>
      <c r="D11" s="61">
        <v>0</v>
      </c>
      <c r="E11" s="61">
        <v>3</v>
      </c>
      <c r="F11" s="62">
        <f t="shared" si="0"/>
        <v>95.5</v>
      </c>
      <c r="G11" s="63"/>
      <c r="H11" s="64" t="s">
        <v>5</v>
      </c>
      <c r="I11" s="46">
        <v>63</v>
      </c>
      <c r="J11" s="46">
        <v>66</v>
      </c>
      <c r="K11" s="46">
        <v>2</v>
      </c>
      <c r="L11" s="46">
        <v>3</v>
      </c>
      <c r="M11" s="62">
        <f t="shared" si="1"/>
        <v>109</v>
      </c>
      <c r="N11" s="65">
        <f>F21+F22+M10+M11</f>
        <v>417</v>
      </c>
      <c r="O11" s="64" t="s">
        <v>44</v>
      </c>
      <c r="P11" s="46">
        <v>46</v>
      </c>
      <c r="Q11" s="46">
        <v>57</v>
      </c>
      <c r="R11" s="46">
        <v>0</v>
      </c>
      <c r="S11" s="46">
        <v>2</v>
      </c>
      <c r="T11" s="62">
        <f t="shared" si="2"/>
        <v>85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47</v>
      </c>
      <c r="C12" s="61">
        <v>52</v>
      </c>
      <c r="D12" s="61">
        <v>3</v>
      </c>
      <c r="E12" s="61">
        <v>0</v>
      </c>
      <c r="F12" s="62">
        <f t="shared" si="0"/>
        <v>81.5</v>
      </c>
      <c r="G12" s="63"/>
      <c r="H12" s="64" t="s">
        <v>6</v>
      </c>
      <c r="I12" s="46">
        <v>58</v>
      </c>
      <c r="J12" s="46">
        <v>69</v>
      </c>
      <c r="K12" s="46">
        <v>2</v>
      </c>
      <c r="L12" s="46">
        <v>2</v>
      </c>
      <c r="M12" s="62">
        <f t="shared" si="1"/>
        <v>107</v>
      </c>
      <c r="N12" s="63">
        <f>F22+M10+M11+M12</f>
        <v>435.5</v>
      </c>
      <c r="O12" s="64" t="s">
        <v>32</v>
      </c>
      <c r="P12" s="46">
        <v>53</v>
      </c>
      <c r="Q12" s="46">
        <v>52</v>
      </c>
      <c r="R12" s="46">
        <v>3</v>
      </c>
      <c r="S12" s="46">
        <v>3</v>
      </c>
      <c r="T12" s="62">
        <f t="shared" si="2"/>
        <v>92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49</v>
      </c>
      <c r="C13" s="61">
        <v>60</v>
      </c>
      <c r="D13" s="61">
        <v>0</v>
      </c>
      <c r="E13" s="61">
        <v>3</v>
      </c>
      <c r="F13" s="62">
        <f t="shared" si="0"/>
        <v>92</v>
      </c>
      <c r="G13" s="63">
        <f t="shared" ref="G13:G19" si="3">F10+F11+F12+F13</f>
        <v>339.5</v>
      </c>
      <c r="H13" s="64" t="s">
        <v>7</v>
      </c>
      <c r="I13" s="46">
        <v>53</v>
      </c>
      <c r="J13" s="46">
        <v>75</v>
      </c>
      <c r="K13" s="46">
        <v>1</v>
      </c>
      <c r="L13" s="46">
        <v>1</v>
      </c>
      <c r="M13" s="62">
        <f t="shared" si="1"/>
        <v>106</v>
      </c>
      <c r="N13" s="63">
        <f t="shared" ref="N13:N18" si="4">M10+M11+M12+M13</f>
        <v>435</v>
      </c>
      <c r="O13" s="64" t="s">
        <v>33</v>
      </c>
      <c r="P13" s="46">
        <v>57</v>
      </c>
      <c r="Q13" s="46">
        <v>66</v>
      </c>
      <c r="R13" s="46">
        <v>2</v>
      </c>
      <c r="S13" s="46">
        <v>4</v>
      </c>
      <c r="T13" s="62">
        <f t="shared" si="2"/>
        <v>108.5</v>
      </c>
      <c r="U13" s="63">
        <f t="shared" ref="U13:U21" si="5">T10+T11+T12+T13</f>
        <v>371.5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51</v>
      </c>
      <c r="C14" s="61">
        <v>71</v>
      </c>
      <c r="D14" s="61">
        <v>2</v>
      </c>
      <c r="E14" s="61">
        <v>2</v>
      </c>
      <c r="F14" s="62">
        <f t="shared" si="0"/>
        <v>105.5</v>
      </c>
      <c r="G14" s="63">
        <f t="shared" si="3"/>
        <v>374.5</v>
      </c>
      <c r="H14" s="64" t="s">
        <v>9</v>
      </c>
      <c r="I14" s="46">
        <v>49</v>
      </c>
      <c r="J14" s="46">
        <v>61</v>
      </c>
      <c r="K14" s="46">
        <v>1</v>
      </c>
      <c r="L14" s="46">
        <v>1</v>
      </c>
      <c r="M14" s="62">
        <f t="shared" si="1"/>
        <v>90</v>
      </c>
      <c r="N14" s="63">
        <f t="shared" si="4"/>
        <v>412</v>
      </c>
      <c r="O14" s="64" t="s">
        <v>29</v>
      </c>
      <c r="P14" s="45">
        <v>47</v>
      </c>
      <c r="Q14" s="45">
        <v>67</v>
      </c>
      <c r="R14" s="45">
        <v>1</v>
      </c>
      <c r="S14" s="45">
        <v>4</v>
      </c>
      <c r="T14" s="62">
        <f t="shared" si="2"/>
        <v>102.5</v>
      </c>
      <c r="U14" s="63">
        <f t="shared" si="5"/>
        <v>388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57</v>
      </c>
      <c r="C15" s="61">
        <v>53</v>
      </c>
      <c r="D15" s="61">
        <v>1</v>
      </c>
      <c r="E15" s="61">
        <v>3</v>
      </c>
      <c r="F15" s="62">
        <f t="shared" si="0"/>
        <v>91</v>
      </c>
      <c r="G15" s="63">
        <f t="shared" si="3"/>
        <v>370</v>
      </c>
      <c r="H15" s="64" t="s">
        <v>12</v>
      </c>
      <c r="I15" s="46">
        <v>34</v>
      </c>
      <c r="J15" s="46">
        <v>69</v>
      </c>
      <c r="K15" s="46">
        <v>2</v>
      </c>
      <c r="L15" s="46">
        <v>0</v>
      </c>
      <c r="M15" s="62">
        <f t="shared" si="1"/>
        <v>90</v>
      </c>
      <c r="N15" s="63">
        <f t="shared" si="4"/>
        <v>393</v>
      </c>
      <c r="O15" s="60" t="s">
        <v>30</v>
      </c>
      <c r="P15" s="46">
        <v>73</v>
      </c>
      <c r="Q15" s="46">
        <v>62</v>
      </c>
      <c r="R15" s="46">
        <v>3</v>
      </c>
      <c r="S15" s="46">
        <v>1</v>
      </c>
      <c r="T15" s="62">
        <f t="shared" si="2"/>
        <v>107</v>
      </c>
      <c r="U15" s="63">
        <f t="shared" si="5"/>
        <v>410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52</v>
      </c>
      <c r="C16" s="61">
        <v>70</v>
      </c>
      <c r="D16" s="61">
        <v>2</v>
      </c>
      <c r="E16" s="61">
        <v>1</v>
      </c>
      <c r="F16" s="62">
        <f t="shared" si="0"/>
        <v>102.5</v>
      </c>
      <c r="G16" s="63">
        <f t="shared" si="3"/>
        <v>391</v>
      </c>
      <c r="H16" s="64" t="s">
        <v>15</v>
      </c>
      <c r="I16" s="46">
        <v>32</v>
      </c>
      <c r="J16" s="46">
        <v>48</v>
      </c>
      <c r="K16" s="46">
        <v>1</v>
      </c>
      <c r="L16" s="46">
        <v>2</v>
      </c>
      <c r="M16" s="62">
        <f t="shared" si="1"/>
        <v>71</v>
      </c>
      <c r="N16" s="63">
        <f t="shared" si="4"/>
        <v>357</v>
      </c>
      <c r="O16" s="64" t="s">
        <v>8</v>
      </c>
      <c r="P16" s="46">
        <v>53</v>
      </c>
      <c r="Q16" s="46">
        <v>61</v>
      </c>
      <c r="R16" s="46">
        <v>2</v>
      </c>
      <c r="S16" s="46">
        <v>5</v>
      </c>
      <c r="T16" s="62">
        <f t="shared" si="2"/>
        <v>104</v>
      </c>
      <c r="U16" s="63">
        <f t="shared" si="5"/>
        <v>422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52</v>
      </c>
      <c r="D17" s="61">
        <v>0</v>
      </c>
      <c r="E17" s="61">
        <v>4</v>
      </c>
      <c r="F17" s="62">
        <f t="shared" si="0"/>
        <v>82</v>
      </c>
      <c r="G17" s="63">
        <f t="shared" si="3"/>
        <v>381</v>
      </c>
      <c r="H17" s="64" t="s">
        <v>18</v>
      </c>
      <c r="I17" s="46">
        <v>40</v>
      </c>
      <c r="J17" s="46">
        <v>51</v>
      </c>
      <c r="K17" s="46">
        <v>1</v>
      </c>
      <c r="L17" s="46">
        <v>0</v>
      </c>
      <c r="M17" s="62">
        <f t="shared" si="1"/>
        <v>73</v>
      </c>
      <c r="N17" s="63">
        <f t="shared" si="4"/>
        <v>324</v>
      </c>
      <c r="O17" s="64" t="s">
        <v>10</v>
      </c>
      <c r="P17" s="46">
        <v>81</v>
      </c>
      <c r="Q17" s="46">
        <v>90</v>
      </c>
      <c r="R17" s="46">
        <v>1</v>
      </c>
      <c r="S17" s="46">
        <v>3</v>
      </c>
      <c r="T17" s="62">
        <f t="shared" si="2"/>
        <v>140</v>
      </c>
      <c r="U17" s="63">
        <f t="shared" si="5"/>
        <v>453.5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55</v>
      </c>
      <c r="C18" s="61">
        <v>58</v>
      </c>
      <c r="D18" s="61">
        <v>1</v>
      </c>
      <c r="E18" s="61">
        <v>2</v>
      </c>
      <c r="F18" s="62">
        <f t="shared" si="0"/>
        <v>92.5</v>
      </c>
      <c r="G18" s="63">
        <f t="shared" si="3"/>
        <v>368</v>
      </c>
      <c r="H18" s="64" t="s">
        <v>20</v>
      </c>
      <c r="I18" s="46">
        <v>48</v>
      </c>
      <c r="J18" s="46">
        <v>59</v>
      </c>
      <c r="K18" s="46">
        <v>1</v>
      </c>
      <c r="L18" s="46">
        <v>1</v>
      </c>
      <c r="M18" s="62">
        <f t="shared" si="1"/>
        <v>87.5</v>
      </c>
      <c r="N18" s="63">
        <f t="shared" si="4"/>
        <v>321.5</v>
      </c>
      <c r="O18" s="64" t="s">
        <v>13</v>
      </c>
      <c r="P18" s="46">
        <v>76</v>
      </c>
      <c r="Q18" s="46">
        <v>70</v>
      </c>
      <c r="R18" s="46">
        <v>3</v>
      </c>
      <c r="S18" s="46">
        <v>2</v>
      </c>
      <c r="T18" s="62">
        <f t="shared" si="2"/>
        <v>119</v>
      </c>
      <c r="U18" s="63">
        <f t="shared" si="5"/>
        <v>470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69</v>
      </c>
      <c r="D19" s="69">
        <v>1</v>
      </c>
      <c r="E19" s="69">
        <v>3</v>
      </c>
      <c r="F19" s="70">
        <f t="shared" si="0"/>
        <v>103.5</v>
      </c>
      <c r="G19" s="71">
        <f t="shared" si="3"/>
        <v>380.5</v>
      </c>
      <c r="H19" s="72" t="s">
        <v>22</v>
      </c>
      <c r="I19" s="45">
        <v>43</v>
      </c>
      <c r="J19" s="45">
        <v>56</v>
      </c>
      <c r="K19" s="45">
        <v>1</v>
      </c>
      <c r="L19" s="45">
        <v>0</v>
      </c>
      <c r="M19" s="62">
        <f t="shared" si="1"/>
        <v>79.5</v>
      </c>
      <c r="N19" s="63">
        <f>M16+M17+M18+M19</f>
        <v>311</v>
      </c>
      <c r="O19" s="64" t="s">
        <v>16</v>
      </c>
      <c r="P19" s="46">
        <v>65</v>
      </c>
      <c r="Q19" s="46">
        <v>81</v>
      </c>
      <c r="R19" s="46">
        <v>0</v>
      </c>
      <c r="S19" s="46">
        <v>5</v>
      </c>
      <c r="T19" s="62">
        <f t="shared" si="2"/>
        <v>126</v>
      </c>
      <c r="U19" s="63">
        <f t="shared" si="5"/>
        <v>489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58</v>
      </c>
      <c r="C20" s="67">
        <v>53</v>
      </c>
      <c r="D20" s="67">
        <v>0</v>
      </c>
      <c r="E20" s="67">
        <v>1</v>
      </c>
      <c r="F20" s="73">
        <f t="shared" si="0"/>
        <v>84.5</v>
      </c>
      <c r="G20" s="74"/>
      <c r="H20" s="64" t="s">
        <v>24</v>
      </c>
      <c r="I20" s="46">
        <v>45</v>
      </c>
      <c r="J20" s="46">
        <v>71</v>
      </c>
      <c r="K20" s="46">
        <v>2</v>
      </c>
      <c r="L20" s="46">
        <v>2</v>
      </c>
      <c r="M20" s="73">
        <f t="shared" si="1"/>
        <v>102.5</v>
      </c>
      <c r="N20" s="63">
        <f>M17+M18+M19+M20</f>
        <v>342.5</v>
      </c>
      <c r="O20" s="64" t="s">
        <v>45</v>
      </c>
      <c r="P20" s="45">
        <v>72</v>
      </c>
      <c r="Q20" s="45">
        <v>73</v>
      </c>
      <c r="R20" s="45">
        <v>0</v>
      </c>
      <c r="S20" s="45">
        <v>4</v>
      </c>
      <c r="T20" s="73">
        <f t="shared" si="2"/>
        <v>119</v>
      </c>
      <c r="U20" s="63">
        <f t="shared" si="5"/>
        <v>504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66</v>
      </c>
      <c r="D21" s="61">
        <v>1</v>
      </c>
      <c r="E21" s="61">
        <v>0</v>
      </c>
      <c r="F21" s="62">
        <f t="shared" si="0"/>
        <v>88.5</v>
      </c>
      <c r="G21" s="75"/>
      <c r="H21" s="72" t="s">
        <v>25</v>
      </c>
      <c r="I21" s="46">
        <v>39</v>
      </c>
      <c r="J21" s="46">
        <v>57</v>
      </c>
      <c r="K21" s="46">
        <v>0</v>
      </c>
      <c r="L21" s="46">
        <v>2</v>
      </c>
      <c r="M21" s="62">
        <f t="shared" si="1"/>
        <v>81.5</v>
      </c>
      <c r="N21" s="63">
        <f>M18+M19+M20+M21</f>
        <v>351</v>
      </c>
      <c r="O21" s="68" t="s">
        <v>46</v>
      </c>
      <c r="P21" s="47">
        <v>61</v>
      </c>
      <c r="Q21" s="47">
        <v>65</v>
      </c>
      <c r="R21" s="47">
        <v>1</v>
      </c>
      <c r="S21" s="47">
        <v>3</v>
      </c>
      <c r="T21" s="70">
        <f t="shared" si="2"/>
        <v>105</v>
      </c>
      <c r="U21" s="71">
        <f t="shared" si="5"/>
        <v>469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45</v>
      </c>
      <c r="C22" s="61">
        <v>66</v>
      </c>
      <c r="D22" s="61">
        <v>4</v>
      </c>
      <c r="E22" s="61">
        <v>4</v>
      </c>
      <c r="F22" s="62">
        <f t="shared" si="0"/>
        <v>106.5</v>
      </c>
      <c r="G22" s="63"/>
      <c r="H22" s="68" t="s">
        <v>26</v>
      </c>
      <c r="I22" s="47">
        <v>36</v>
      </c>
      <c r="J22" s="47">
        <v>51</v>
      </c>
      <c r="K22" s="47">
        <v>2</v>
      </c>
      <c r="L22" s="47">
        <v>1</v>
      </c>
      <c r="M22" s="62">
        <f t="shared" si="1"/>
        <v>75.5</v>
      </c>
      <c r="N22" s="71">
        <f>M19+M20+M21+M22</f>
        <v>339</v>
      </c>
      <c r="O22" s="64"/>
      <c r="P22" s="67"/>
      <c r="Q22" s="163"/>
      <c r="R22" s="163"/>
      <c r="S22" s="163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391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435.5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504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82</v>
      </c>
      <c r="G24" s="88"/>
      <c r="H24" s="201"/>
      <c r="I24" s="202"/>
      <c r="J24" s="83" t="s">
        <v>73</v>
      </c>
      <c r="K24" s="86"/>
      <c r="L24" s="86"/>
      <c r="M24" s="87" t="s">
        <v>75</v>
      </c>
      <c r="N24" s="88"/>
      <c r="O24" s="201"/>
      <c r="P24" s="202"/>
      <c r="Q24" s="83" t="s">
        <v>73</v>
      </c>
      <c r="R24" s="86"/>
      <c r="S24" s="86"/>
      <c r="T24" s="164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W19" sqref="W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45 X CARRERA 19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4519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157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'G-1'!S6:U6</f>
        <v>42920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v>68</v>
      </c>
      <c r="C10" s="46">
        <v>81</v>
      </c>
      <c r="D10" s="46">
        <v>0</v>
      </c>
      <c r="E10" s="46">
        <v>2</v>
      </c>
      <c r="F10" s="62">
        <f>B10*0.5+C10*1+D10*2+E10*2.5</f>
        <v>120</v>
      </c>
      <c r="G10" s="2"/>
      <c r="H10" s="19" t="s">
        <v>4</v>
      </c>
      <c r="I10" s="46">
        <v>49</v>
      </c>
      <c r="J10" s="46">
        <v>96</v>
      </c>
      <c r="K10" s="46">
        <v>4</v>
      </c>
      <c r="L10" s="46">
        <v>4</v>
      </c>
      <c r="M10" s="6">
        <f>I10*0.5+J10*1+K10*2+L10*2.5</f>
        <v>138.5</v>
      </c>
      <c r="N10" s="9">
        <f>F20+F21+F22+M10</f>
        <v>500</v>
      </c>
      <c r="O10" s="19" t="s">
        <v>43</v>
      </c>
      <c r="P10" s="46">
        <v>43</v>
      </c>
      <c r="Q10" s="46">
        <v>66</v>
      </c>
      <c r="R10" s="46">
        <v>2</v>
      </c>
      <c r="S10" s="46">
        <v>1</v>
      </c>
      <c r="T10" s="6">
        <f>P10*0.5+Q10*1+R10*2+S10*2.5</f>
        <v>94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66</v>
      </c>
      <c r="C11" s="46">
        <v>93</v>
      </c>
      <c r="D11" s="46">
        <v>1</v>
      </c>
      <c r="E11" s="46">
        <v>1</v>
      </c>
      <c r="F11" s="6">
        <f t="shared" ref="F11:F22" si="0">B11*0.5+C11*1+D11*2+E11*2.5</f>
        <v>130.5</v>
      </c>
      <c r="G11" s="2"/>
      <c r="H11" s="19" t="s">
        <v>5</v>
      </c>
      <c r="I11" s="46">
        <v>55</v>
      </c>
      <c r="J11" s="46">
        <v>106</v>
      </c>
      <c r="K11" s="46">
        <v>2</v>
      </c>
      <c r="L11" s="46">
        <v>1</v>
      </c>
      <c r="M11" s="6">
        <f t="shared" ref="M11:M22" si="1">I11*0.5+J11*1+K11*2+L11*2.5</f>
        <v>140</v>
      </c>
      <c r="N11" s="9">
        <f>F21+F22+M10+M11</f>
        <v>517.5</v>
      </c>
      <c r="O11" s="19" t="s">
        <v>44</v>
      </c>
      <c r="P11" s="46">
        <v>40</v>
      </c>
      <c r="Q11" s="46">
        <v>74</v>
      </c>
      <c r="R11" s="46">
        <v>7</v>
      </c>
      <c r="S11" s="46">
        <v>3</v>
      </c>
      <c r="T11" s="6">
        <f t="shared" ref="T11:T21" si="2">P11*0.5+Q11*1+R11*2+S11*2.5</f>
        <v>115.5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80</v>
      </c>
      <c r="C12" s="46">
        <v>131</v>
      </c>
      <c r="D12" s="46">
        <v>1</v>
      </c>
      <c r="E12" s="46">
        <v>6</v>
      </c>
      <c r="F12" s="6">
        <f t="shared" si="0"/>
        <v>188</v>
      </c>
      <c r="G12" s="2"/>
      <c r="H12" s="19" t="s">
        <v>6</v>
      </c>
      <c r="I12" s="46">
        <v>66</v>
      </c>
      <c r="J12" s="46">
        <v>88</v>
      </c>
      <c r="K12" s="46">
        <v>7</v>
      </c>
      <c r="L12" s="46">
        <v>2</v>
      </c>
      <c r="M12" s="6">
        <f t="shared" si="1"/>
        <v>140</v>
      </c>
      <c r="N12" s="2">
        <f>F22+M10+M11+M12</f>
        <v>526</v>
      </c>
      <c r="O12" s="19" t="s">
        <v>32</v>
      </c>
      <c r="P12" s="46">
        <v>45</v>
      </c>
      <c r="Q12" s="46">
        <v>94</v>
      </c>
      <c r="R12" s="46">
        <v>0</v>
      </c>
      <c r="S12" s="46">
        <v>4</v>
      </c>
      <c r="T12" s="6">
        <f t="shared" si="2"/>
        <v>126.5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86</v>
      </c>
      <c r="C13" s="46">
        <v>140</v>
      </c>
      <c r="D13" s="46">
        <v>1</v>
      </c>
      <c r="E13" s="46">
        <v>5</v>
      </c>
      <c r="F13" s="6">
        <f t="shared" si="0"/>
        <v>197.5</v>
      </c>
      <c r="G13" s="2">
        <f>F10+F11+F12+F13</f>
        <v>636</v>
      </c>
      <c r="H13" s="19" t="s">
        <v>7</v>
      </c>
      <c r="I13" s="46">
        <v>57</v>
      </c>
      <c r="J13" s="46">
        <v>95</v>
      </c>
      <c r="K13" s="46">
        <v>4</v>
      </c>
      <c r="L13" s="46">
        <v>0</v>
      </c>
      <c r="M13" s="6">
        <f t="shared" si="1"/>
        <v>131.5</v>
      </c>
      <c r="N13" s="2">
        <f t="shared" ref="N13:N18" si="3">M10+M11+M12+M13</f>
        <v>550</v>
      </c>
      <c r="O13" s="19" t="s">
        <v>33</v>
      </c>
      <c r="P13" s="46">
        <v>50</v>
      </c>
      <c r="Q13" s="46">
        <v>71</v>
      </c>
      <c r="R13" s="46">
        <v>5</v>
      </c>
      <c r="S13" s="46">
        <v>1</v>
      </c>
      <c r="T13" s="6">
        <f t="shared" si="2"/>
        <v>108.5</v>
      </c>
      <c r="U13" s="2">
        <f t="shared" ref="U13:U21" si="4">T10+T11+T12+T13</f>
        <v>444.5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66</v>
      </c>
      <c r="C14" s="46">
        <v>92</v>
      </c>
      <c r="D14" s="46">
        <v>4</v>
      </c>
      <c r="E14" s="46">
        <v>0</v>
      </c>
      <c r="F14" s="6">
        <f t="shared" si="0"/>
        <v>133</v>
      </c>
      <c r="G14" s="2">
        <f t="shared" ref="G14:G19" si="5">F11+F12+F13+F14</f>
        <v>649</v>
      </c>
      <c r="H14" s="19" t="s">
        <v>9</v>
      </c>
      <c r="I14" s="46">
        <v>51</v>
      </c>
      <c r="J14" s="46">
        <v>89</v>
      </c>
      <c r="K14" s="46">
        <v>2</v>
      </c>
      <c r="L14" s="46">
        <v>0</v>
      </c>
      <c r="M14" s="6">
        <f t="shared" si="1"/>
        <v>118.5</v>
      </c>
      <c r="N14" s="2">
        <f t="shared" si="3"/>
        <v>530</v>
      </c>
      <c r="O14" s="19" t="s">
        <v>29</v>
      </c>
      <c r="P14" s="45">
        <v>49</v>
      </c>
      <c r="Q14" s="45">
        <v>106</v>
      </c>
      <c r="R14" s="45">
        <v>4</v>
      </c>
      <c r="S14" s="45">
        <v>2</v>
      </c>
      <c r="T14" s="6">
        <f t="shared" si="2"/>
        <v>143.5</v>
      </c>
      <c r="U14" s="2">
        <f t="shared" si="4"/>
        <v>494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52</v>
      </c>
      <c r="C15" s="46">
        <v>61</v>
      </c>
      <c r="D15" s="46">
        <v>3</v>
      </c>
      <c r="E15" s="46">
        <v>2</v>
      </c>
      <c r="F15" s="6">
        <f t="shared" si="0"/>
        <v>98</v>
      </c>
      <c r="G15" s="2">
        <f t="shared" si="5"/>
        <v>616.5</v>
      </c>
      <c r="H15" s="19" t="s">
        <v>12</v>
      </c>
      <c r="I15" s="46">
        <v>48</v>
      </c>
      <c r="J15" s="46">
        <v>84</v>
      </c>
      <c r="K15" s="46">
        <v>4</v>
      </c>
      <c r="L15" s="46">
        <v>1</v>
      </c>
      <c r="M15" s="6">
        <f t="shared" si="1"/>
        <v>118.5</v>
      </c>
      <c r="N15" s="2">
        <f t="shared" si="3"/>
        <v>508.5</v>
      </c>
      <c r="O15" s="18" t="s">
        <v>30</v>
      </c>
      <c r="P15" s="46">
        <v>48</v>
      </c>
      <c r="Q15" s="46">
        <v>97</v>
      </c>
      <c r="R15" s="46">
        <v>3</v>
      </c>
      <c r="S15" s="46">
        <v>4</v>
      </c>
      <c r="T15" s="6">
        <f t="shared" si="2"/>
        <v>137</v>
      </c>
      <c r="U15" s="2">
        <f t="shared" si="4"/>
        <v>515.5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61</v>
      </c>
      <c r="C16" s="46">
        <v>69</v>
      </c>
      <c r="D16" s="46">
        <v>3</v>
      </c>
      <c r="E16" s="46">
        <v>3</v>
      </c>
      <c r="F16" s="6">
        <f t="shared" si="0"/>
        <v>113</v>
      </c>
      <c r="G16" s="2">
        <f t="shared" si="5"/>
        <v>541.5</v>
      </c>
      <c r="H16" s="19" t="s">
        <v>15</v>
      </c>
      <c r="I16" s="46">
        <v>50</v>
      </c>
      <c r="J16" s="46">
        <v>80</v>
      </c>
      <c r="K16" s="46">
        <v>2</v>
      </c>
      <c r="L16" s="46">
        <v>2</v>
      </c>
      <c r="M16" s="6">
        <f t="shared" si="1"/>
        <v>114</v>
      </c>
      <c r="N16" s="2">
        <f t="shared" si="3"/>
        <v>482.5</v>
      </c>
      <c r="O16" s="19" t="s">
        <v>8</v>
      </c>
      <c r="P16" s="46">
        <v>63</v>
      </c>
      <c r="Q16" s="46">
        <v>102</v>
      </c>
      <c r="R16" s="46">
        <v>2</v>
      </c>
      <c r="S16" s="46">
        <v>3</v>
      </c>
      <c r="T16" s="6">
        <f t="shared" si="2"/>
        <v>145</v>
      </c>
      <c r="U16" s="2">
        <f t="shared" si="4"/>
        <v>534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58</v>
      </c>
      <c r="C17" s="46">
        <v>83</v>
      </c>
      <c r="D17" s="46">
        <v>2</v>
      </c>
      <c r="E17" s="46">
        <v>1</v>
      </c>
      <c r="F17" s="6">
        <f t="shared" si="0"/>
        <v>118.5</v>
      </c>
      <c r="G17" s="2">
        <f t="shared" si="5"/>
        <v>462.5</v>
      </c>
      <c r="H17" s="19" t="s">
        <v>18</v>
      </c>
      <c r="I17" s="46">
        <v>57</v>
      </c>
      <c r="J17" s="46">
        <v>81</v>
      </c>
      <c r="K17" s="46">
        <v>4</v>
      </c>
      <c r="L17" s="46">
        <v>3</v>
      </c>
      <c r="M17" s="6">
        <f t="shared" si="1"/>
        <v>125</v>
      </c>
      <c r="N17" s="2">
        <f t="shared" si="3"/>
        <v>476</v>
      </c>
      <c r="O17" s="19" t="s">
        <v>10</v>
      </c>
      <c r="P17" s="46">
        <v>59</v>
      </c>
      <c r="Q17" s="46">
        <v>106</v>
      </c>
      <c r="R17" s="46">
        <v>6</v>
      </c>
      <c r="S17" s="46">
        <v>2</v>
      </c>
      <c r="T17" s="6">
        <f t="shared" si="2"/>
        <v>152.5</v>
      </c>
      <c r="U17" s="2">
        <f t="shared" si="4"/>
        <v>578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56</v>
      </c>
      <c r="C18" s="46">
        <v>79</v>
      </c>
      <c r="D18" s="46">
        <v>4</v>
      </c>
      <c r="E18" s="46">
        <v>2</v>
      </c>
      <c r="F18" s="6">
        <f t="shared" si="0"/>
        <v>120</v>
      </c>
      <c r="G18" s="2">
        <f t="shared" si="5"/>
        <v>449.5</v>
      </c>
      <c r="H18" s="19" t="s">
        <v>20</v>
      </c>
      <c r="I18" s="46">
        <v>65</v>
      </c>
      <c r="J18" s="46">
        <v>89</v>
      </c>
      <c r="K18" s="46">
        <v>3</v>
      </c>
      <c r="L18" s="46">
        <v>1</v>
      </c>
      <c r="M18" s="6">
        <f t="shared" si="1"/>
        <v>130</v>
      </c>
      <c r="N18" s="2">
        <f t="shared" si="3"/>
        <v>487.5</v>
      </c>
      <c r="O18" s="19" t="s">
        <v>13</v>
      </c>
      <c r="P18" s="46">
        <v>74</v>
      </c>
      <c r="Q18" s="46">
        <v>106</v>
      </c>
      <c r="R18" s="46">
        <v>4</v>
      </c>
      <c r="S18" s="46">
        <v>1</v>
      </c>
      <c r="T18" s="6">
        <f t="shared" si="2"/>
        <v>153.5</v>
      </c>
      <c r="U18" s="2">
        <f t="shared" si="4"/>
        <v>588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45</v>
      </c>
      <c r="C19" s="47">
        <v>78</v>
      </c>
      <c r="D19" s="47">
        <v>2</v>
      </c>
      <c r="E19" s="47">
        <v>0</v>
      </c>
      <c r="F19" s="7">
        <f t="shared" si="0"/>
        <v>104.5</v>
      </c>
      <c r="G19" s="3">
        <f t="shared" si="5"/>
        <v>456</v>
      </c>
      <c r="H19" s="20" t="s">
        <v>22</v>
      </c>
      <c r="I19" s="45">
        <v>62</v>
      </c>
      <c r="J19" s="45">
        <v>95</v>
      </c>
      <c r="K19" s="45">
        <v>6</v>
      </c>
      <c r="L19" s="45">
        <v>2</v>
      </c>
      <c r="M19" s="6">
        <f t="shared" si="1"/>
        <v>143</v>
      </c>
      <c r="N19" s="2">
        <f>M16+M17+M18+M19</f>
        <v>512</v>
      </c>
      <c r="O19" s="19" t="s">
        <v>16</v>
      </c>
      <c r="P19" s="46">
        <v>62</v>
      </c>
      <c r="Q19" s="46">
        <v>108</v>
      </c>
      <c r="R19" s="46">
        <v>5</v>
      </c>
      <c r="S19" s="46">
        <v>2</v>
      </c>
      <c r="T19" s="6">
        <f t="shared" si="2"/>
        <v>154</v>
      </c>
      <c r="U19" s="2">
        <f t="shared" si="4"/>
        <v>605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46</v>
      </c>
      <c r="C20" s="45">
        <v>95</v>
      </c>
      <c r="D20" s="45">
        <v>1</v>
      </c>
      <c r="E20" s="45">
        <v>1</v>
      </c>
      <c r="F20" s="8">
        <f t="shared" si="0"/>
        <v>122.5</v>
      </c>
      <c r="G20" s="35"/>
      <c r="H20" s="19" t="s">
        <v>24</v>
      </c>
      <c r="I20" s="46">
        <v>64</v>
      </c>
      <c r="J20" s="46">
        <v>83</v>
      </c>
      <c r="K20" s="46">
        <v>6</v>
      </c>
      <c r="L20" s="46">
        <v>2</v>
      </c>
      <c r="M20" s="8">
        <f t="shared" si="1"/>
        <v>132</v>
      </c>
      <c r="N20" s="2">
        <f>M17+M18+M19+M20</f>
        <v>530</v>
      </c>
      <c r="O20" s="19" t="s">
        <v>45</v>
      </c>
      <c r="P20" s="45">
        <v>47</v>
      </c>
      <c r="Q20" s="45">
        <v>78</v>
      </c>
      <c r="R20" s="45">
        <v>4</v>
      </c>
      <c r="S20" s="45">
        <v>0</v>
      </c>
      <c r="T20" s="8">
        <f t="shared" si="2"/>
        <v>109.5</v>
      </c>
      <c r="U20" s="2">
        <f t="shared" si="4"/>
        <v>569.5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47</v>
      </c>
      <c r="C21" s="46">
        <v>104</v>
      </c>
      <c r="D21" s="46">
        <v>2</v>
      </c>
      <c r="E21" s="46">
        <v>0</v>
      </c>
      <c r="F21" s="6">
        <f t="shared" si="0"/>
        <v>131.5</v>
      </c>
      <c r="G21" s="36"/>
      <c r="H21" s="20" t="s">
        <v>25</v>
      </c>
      <c r="I21" s="46">
        <v>55</v>
      </c>
      <c r="J21" s="46">
        <v>102</v>
      </c>
      <c r="K21" s="46">
        <v>3</v>
      </c>
      <c r="L21" s="46">
        <v>1</v>
      </c>
      <c r="M21" s="6">
        <f t="shared" si="1"/>
        <v>138</v>
      </c>
      <c r="N21" s="2">
        <f>M18+M19+M20+M21</f>
        <v>543</v>
      </c>
      <c r="O21" s="21" t="s">
        <v>46</v>
      </c>
      <c r="P21" s="47">
        <v>43</v>
      </c>
      <c r="Q21" s="47">
        <v>81</v>
      </c>
      <c r="R21" s="47">
        <v>3</v>
      </c>
      <c r="S21" s="47">
        <v>0</v>
      </c>
      <c r="T21" s="7">
        <f t="shared" si="2"/>
        <v>108.5</v>
      </c>
      <c r="U21" s="3">
        <f t="shared" si="4"/>
        <v>525.5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42</v>
      </c>
      <c r="C22" s="46">
        <v>76</v>
      </c>
      <c r="D22" s="46">
        <v>4</v>
      </c>
      <c r="E22" s="46">
        <v>1</v>
      </c>
      <c r="F22" s="6">
        <f t="shared" si="0"/>
        <v>107.5</v>
      </c>
      <c r="G22" s="2"/>
      <c r="H22" s="21" t="s">
        <v>26</v>
      </c>
      <c r="I22" s="47">
        <v>54</v>
      </c>
      <c r="J22" s="47">
        <v>86</v>
      </c>
      <c r="K22" s="47">
        <v>2</v>
      </c>
      <c r="L22" s="47">
        <v>4</v>
      </c>
      <c r="M22" s="6">
        <f t="shared" si="1"/>
        <v>127</v>
      </c>
      <c r="N22" s="3">
        <f>M19+M20+M21+M22</f>
        <v>540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649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550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605</v>
      </c>
      <c r="V23" t="s">
        <v>155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45 X CARRERA 19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4519</v>
      </c>
      <c r="M6" s="185"/>
      <c r="N6" s="185"/>
      <c r="O6" s="12"/>
      <c r="P6" s="180" t="s">
        <v>58</v>
      </c>
      <c r="Q6" s="180"/>
      <c r="R6" s="180"/>
      <c r="S6" s="220">
        <f>'G-1'!S6:U6</f>
        <v>42920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133</v>
      </c>
      <c r="C10" s="46">
        <f>'G-1'!C10+'G-2'!C10+'G-3'!C10+'G-4'!C10</f>
        <v>637</v>
      </c>
      <c r="D10" s="46">
        <f>'G-1'!D10+'G-2'!D10+'G-3'!D10+'G-4'!D10</f>
        <v>39</v>
      </c>
      <c r="E10" s="46">
        <f>'G-1'!E10+'G-2'!E10+'G-3'!E10+'G-4'!E10</f>
        <v>10</v>
      </c>
      <c r="F10" s="6">
        <f t="shared" ref="F10:F22" si="0">B10*0.5+C10*1+D10*2+E10*2.5</f>
        <v>806.5</v>
      </c>
      <c r="G10" s="2"/>
      <c r="H10" s="19" t="s">
        <v>4</v>
      </c>
      <c r="I10" s="46">
        <f>'G-1'!I10+'G-2'!I10+'G-3'!I10+'G-4'!I10</f>
        <v>115</v>
      </c>
      <c r="J10" s="46">
        <f>'G-1'!J10+'G-2'!J10+'G-3'!J10+'G-4'!J10</f>
        <v>598</v>
      </c>
      <c r="K10" s="46">
        <f>'G-1'!K10+'G-2'!K10+'G-3'!K10+'G-4'!K10</f>
        <v>21</v>
      </c>
      <c r="L10" s="46">
        <f>'G-1'!L10+'G-2'!L10+'G-3'!L10+'G-4'!L10</f>
        <v>26</v>
      </c>
      <c r="M10" s="6">
        <f t="shared" ref="M10:M22" si="1">I10*0.5+J10*1+K10*2+L10*2.5</f>
        <v>762.5</v>
      </c>
      <c r="N10" s="9">
        <f>F20+F21+F22+M10</f>
        <v>2933.5</v>
      </c>
      <c r="O10" s="19" t="s">
        <v>43</v>
      </c>
      <c r="P10" s="46">
        <f>'G-1'!P10+'G-2'!P10+'G-3'!P10+'G-4'!P10</f>
        <v>115</v>
      </c>
      <c r="Q10" s="46">
        <f>'G-1'!Q10+'G-2'!Q10+'G-3'!Q10+'G-4'!Q10</f>
        <v>536</v>
      </c>
      <c r="R10" s="46">
        <f>'G-1'!R10+'G-2'!R10+'G-3'!R10+'G-4'!R10</f>
        <v>26</v>
      </c>
      <c r="S10" s="46">
        <f>'G-1'!S10+'G-2'!S10+'G-3'!S10+'G-4'!S10</f>
        <v>13</v>
      </c>
      <c r="T10" s="6">
        <f t="shared" ref="T10:T21" si="2">P10*0.5+Q10*1+R10*2+S10*2.5</f>
        <v>678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148</v>
      </c>
      <c r="C11" s="46">
        <f>'G-1'!C11+'G-2'!C11+'G-3'!C11+'G-4'!C11</f>
        <v>629</v>
      </c>
      <c r="D11" s="46">
        <f>'G-1'!D11+'G-2'!D11+'G-3'!D11+'G-4'!D11</f>
        <v>41</v>
      </c>
      <c r="E11" s="46">
        <f>'G-1'!E11+'G-2'!E11+'G-3'!E11+'G-4'!E11</f>
        <v>13</v>
      </c>
      <c r="F11" s="6">
        <f t="shared" si="0"/>
        <v>817.5</v>
      </c>
      <c r="G11" s="2"/>
      <c r="H11" s="19" t="s">
        <v>5</v>
      </c>
      <c r="I11" s="46">
        <f>'G-1'!I11+'G-2'!I11+'G-3'!I11+'G-4'!I11</f>
        <v>134</v>
      </c>
      <c r="J11" s="46">
        <f>'G-1'!J11+'G-2'!J11+'G-3'!J11+'G-4'!J11</f>
        <v>641</v>
      </c>
      <c r="K11" s="46">
        <f>'G-1'!K11+'G-2'!K11+'G-3'!K11+'G-4'!K11</f>
        <v>21</v>
      </c>
      <c r="L11" s="46">
        <f>'G-1'!L11+'G-2'!L11+'G-3'!L11+'G-4'!L11</f>
        <v>19</v>
      </c>
      <c r="M11" s="6">
        <f t="shared" si="1"/>
        <v>797.5</v>
      </c>
      <c r="N11" s="9">
        <f>F21+F22+M10+M11</f>
        <v>3034</v>
      </c>
      <c r="O11" s="19" t="s">
        <v>44</v>
      </c>
      <c r="P11" s="46">
        <f>'G-1'!P11+'G-2'!P11+'G-3'!P11+'G-4'!P11</f>
        <v>102</v>
      </c>
      <c r="Q11" s="46">
        <f>'G-1'!Q11+'G-2'!Q11+'G-3'!Q11+'G-4'!Q11</f>
        <v>609</v>
      </c>
      <c r="R11" s="46">
        <f>'G-1'!R11+'G-2'!R11+'G-3'!R11+'G-4'!R11</f>
        <v>32</v>
      </c>
      <c r="S11" s="46">
        <f>'G-1'!S11+'G-2'!S11+'G-3'!S11+'G-4'!S11</f>
        <v>21</v>
      </c>
      <c r="T11" s="6">
        <f t="shared" si="2"/>
        <v>776.5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140</v>
      </c>
      <c r="C12" s="46">
        <f>'G-1'!C12+'G-2'!C12+'G-3'!C12+'G-4'!C12</f>
        <v>629</v>
      </c>
      <c r="D12" s="46">
        <f>'G-1'!D12+'G-2'!D12+'G-3'!D12+'G-4'!D12</f>
        <v>44</v>
      </c>
      <c r="E12" s="46">
        <f>'G-1'!E12+'G-2'!E12+'G-3'!E12+'G-4'!E12</f>
        <v>14</v>
      </c>
      <c r="F12" s="6">
        <f t="shared" si="0"/>
        <v>822</v>
      </c>
      <c r="G12" s="2"/>
      <c r="H12" s="19" t="s">
        <v>6</v>
      </c>
      <c r="I12" s="46">
        <f>'G-1'!I12+'G-2'!I12+'G-3'!I12+'G-4'!I12</f>
        <v>151</v>
      </c>
      <c r="J12" s="46">
        <f>'G-1'!J12+'G-2'!J12+'G-3'!J12+'G-4'!J12</f>
        <v>642</v>
      </c>
      <c r="K12" s="46">
        <f>'G-1'!K12+'G-2'!K12+'G-3'!K12+'G-4'!K12</f>
        <v>29</v>
      </c>
      <c r="L12" s="46">
        <f>'G-1'!L12+'G-2'!L12+'G-3'!L12+'G-4'!L12</f>
        <v>13</v>
      </c>
      <c r="M12" s="6">
        <f t="shared" si="1"/>
        <v>808</v>
      </c>
      <c r="N12" s="2">
        <f>F22+M10+M11+M12</f>
        <v>3129.5</v>
      </c>
      <c r="O12" s="19" t="s">
        <v>32</v>
      </c>
      <c r="P12" s="46">
        <f>'G-1'!P12+'G-2'!P12+'G-3'!P12+'G-4'!P12</f>
        <v>104</v>
      </c>
      <c r="Q12" s="46">
        <f>'G-1'!Q12+'G-2'!Q12+'G-3'!Q12+'G-4'!Q12</f>
        <v>557</v>
      </c>
      <c r="R12" s="46">
        <f>'G-1'!R12+'G-2'!R12+'G-3'!R12+'G-4'!R12</f>
        <v>30</v>
      </c>
      <c r="S12" s="46">
        <f>'G-1'!S12+'G-2'!S12+'G-3'!S12+'G-4'!S12</f>
        <v>17</v>
      </c>
      <c r="T12" s="6">
        <f t="shared" si="2"/>
        <v>711.5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148</v>
      </c>
      <c r="C13" s="46">
        <f>'G-1'!C13+'G-2'!C13+'G-3'!C13+'G-4'!C13</f>
        <v>726</v>
      </c>
      <c r="D13" s="46">
        <f>'G-1'!D13+'G-2'!D13+'G-3'!D13+'G-4'!D13</f>
        <v>35</v>
      </c>
      <c r="E13" s="46">
        <f>'G-1'!E13+'G-2'!E13+'G-3'!E13+'G-4'!E13</f>
        <v>23</v>
      </c>
      <c r="F13" s="6">
        <f t="shared" si="0"/>
        <v>927.5</v>
      </c>
      <c r="G13" s="2">
        <f t="shared" ref="G13:G19" si="3">F10+F11+F12+F13</f>
        <v>3373.5</v>
      </c>
      <c r="H13" s="19" t="s">
        <v>7</v>
      </c>
      <c r="I13" s="46">
        <f>'G-1'!I13+'G-2'!I13+'G-3'!I13+'G-4'!I13</f>
        <v>132</v>
      </c>
      <c r="J13" s="46">
        <f>'G-1'!J13+'G-2'!J13+'G-3'!J13+'G-4'!J13</f>
        <v>657</v>
      </c>
      <c r="K13" s="46">
        <f>'G-1'!K13+'G-2'!K13+'G-3'!K13+'G-4'!K13</f>
        <v>25</v>
      </c>
      <c r="L13" s="46">
        <f>'G-1'!L13+'G-2'!L13+'G-3'!L13+'G-4'!L13</f>
        <v>11</v>
      </c>
      <c r="M13" s="6">
        <f t="shared" si="1"/>
        <v>800.5</v>
      </c>
      <c r="N13" s="2">
        <f t="shared" ref="N13:N18" si="4">M10+M11+M12+M13</f>
        <v>3168.5</v>
      </c>
      <c r="O13" s="19" t="s">
        <v>33</v>
      </c>
      <c r="P13" s="46">
        <f>'G-1'!P13+'G-2'!P13+'G-3'!P13+'G-4'!P13</f>
        <v>125</v>
      </c>
      <c r="Q13" s="46">
        <f>'G-1'!Q13+'G-2'!Q13+'G-3'!Q13+'G-4'!Q13</f>
        <v>607</v>
      </c>
      <c r="R13" s="46">
        <f>'G-1'!R13+'G-2'!R13+'G-3'!R13+'G-4'!R13</f>
        <v>35</v>
      </c>
      <c r="S13" s="46">
        <f>'G-1'!S13+'G-2'!S13+'G-3'!S13+'G-4'!S13</f>
        <v>19</v>
      </c>
      <c r="T13" s="6">
        <f t="shared" si="2"/>
        <v>787</v>
      </c>
      <c r="U13" s="2">
        <f t="shared" ref="U13:U21" si="5">T10+T11+T12+T13</f>
        <v>2953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124</v>
      </c>
      <c r="C14" s="46">
        <f>'G-1'!C14+'G-2'!C14+'G-3'!C14+'G-4'!C14</f>
        <v>617</v>
      </c>
      <c r="D14" s="46">
        <f>'G-1'!D14+'G-2'!D14+'G-3'!D14+'G-4'!D14</f>
        <v>33</v>
      </c>
      <c r="E14" s="46">
        <f>'G-1'!E14+'G-2'!E14+'G-3'!E14+'G-4'!E14</f>
        <v>9</v>
      </c>
      <c r="F14" s="6">
        <f t="shared" si="0"/>
        <v>767.5</v>
      </c>
      <c r="G14" s="2">
        <f t="shared" si="3"/>
        <v>3334.5</v>
      </c>
      <c r="H14" s="19" t="s">
        <v>9</v>
      </c>
      <c r="I14" s="46">
        <f>'G-1'!I14+'G-2'!I14+'G-3'!I14+'G-4'!I14</f>
        <v>125</v>
      </c>
      <c r="J14" s="46">
        <f>'G-1'!J14+'G-2'!J14+'G-3'!J14+'G-4'!J14</f>
        <v>602</v>
      </c>
      <c r="K14" s="46">
        <f>'G-1'!K14+'G-2'!K14+'G-3'!K14+'G-4'!K14</f>
        <v>29</v>
      </c>
      <c r="L14" s="46">
        <f>'G-1'!L14+'G-2'!L14+'G-3'!L14+'G-4'!L14</f>
        <v>9</v>
      </c>
      <c r="M14" s="6">
        <f t="shared" si="1"/>
        <v>745</v>
      </c>
      <c r="N14" s="2">
        <f t="shared" si="4"/>
        <v>3151</v>
      </c>
      <c r="O14" s="19" t="s">
        <v>29</v>
      </c>
      <c r="P14" s="46">
        <f>'G-1'!P14+'G-2'!P14+'G-3'!P14+'G-4'!P14</f>
        <v>116</v>
      </c>
      <c r="Q14" s="46">
        <f>'G-1'!Q14+'G-2'!Q14+'G-3'!Q14+'G-4'!Q14</f>
        <v>640</v>
      </c>
      <c r="R14" s="46">
        <f>'G-1'!R14+'G-2'!R14+'G-3'!R14+'G-4'!R14</f>
        <v>39</v>
      </c>
      <c r="S14" s="46">
        <f>'G-1'!S14+'G-2'!S14+'G-3'!S14+'G-4'!S14</f>
        <v>20</v>
      </c>
      <c r="T14" s="6">
        <f t="shared" si="2"/>
        <v>826</v>
      </c>
      <c r="U14" s="2">
        <f t="shared" si="5"/>
        <v>3101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123</v>
      </c>
      <c r="C15" s="46">
        <f>'G-1'!C15+'G-2'!C15+'G-3'!C15+'G-4'!C15</f>
        <v>622</v>
      </c>
      <c r="D15" s="46">
        <f>'G-1'!D15+'G-2'!D15+'G-3'!D15+'G-4'!D15</f>
        <v>32</v>
      </c>
      <c r="E15" s="46">
        <f>'G-1'!E15+'G-2'!E15+'G-3'!E15+'G-4'!E15</f>
        <v>17</v>
      </c>
      <c r="F15" s="6">
        <f t="shared" si="0"/>
        <v>790</v>
      </c>
      <c r="G15" s="2">
        <f t="shared" si="3"/>
        <v>3307</v>
      </c>
      <c r="H15" s="19" t="s">
        <v>12</v>
      </c>
      <c r="I15" s="46">
        <f>'G-1'!I15+'G-2'!I15+'G-3'!I15+'G-4'!I15</f>
        <v>104</v>
      </c>
      <c r="J15" s="46">
        <f>'G-1'!J15+'G-2'!J15+'G-3'!J15+'G-4'!J15</f>
        <v>594</v>
      </c>
      <c r="K15" s="46">
        <f>'G-1'!K15+'G-2'!K15+'G-3'!K15+'G-4'!K15</f>
        <v>25</v>
      </c>
      <c r="L15" s="46">
        <f>'G-1'!L15+'G-2'!L15+'G-3'!L15+'G-4'!L15</f>
        <v>11</v>
      </c>
      <c r="M15" s="6">
        <f t="shared" si="1"/>
        <v>723.5</v>
      </c>
      <c r="N15" s="2">
        <f t="shared" si="4"/>
        <v>3077</v>
      </c>
      <c r="O15" s="18" t="s">
        <v>30</v>
      </c>
      <c r="P15" s="46">
        <f>'G-1'!P15+'G-2'!P15+'G-3'!P15+'G-4'!P15</f>
        <v>139</v>
      </c>
      <c r="Q15" s="46">
        <f>'G-1'!Q15+'G-2'!Q15+'G-3'!Q15+'G-4'!Q15</f>
        <v>606</v>
      </c>
      <c r="R15" s="46">
        <f>'G-1'!R15+'G-2'!R15+'G-3'!R15+'G-4'!R15</f>
        <v>32</v>
      </c>
      <c r="S15" s="46">
        <f>'G-1'!S15+'G-2'!S15+'G-3'!S15+'G-4'!S15</f>
        <v>16</v>
      </c>
      <c r="T15" s="6">
        <f t="shared" si="2"/>
        <v>779.5</v>
      </c>
      <c r="U15" s="2">
        <f t="shared" si="5"/>
        <v>3104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122</v>
      </c>
      <c r="C16" s="46">
        <f>'G-1'!C16+'G-2'!C16+'G-3'!C16+'G-4'!C16</f>
        <v>610</v>
      </c>
      <c r="D16" s="46">
        <f>'G-1'!D16+'G-2'!D16+'G-3'!D16+'G-4'!D16</f>
        <v>30</v>
      </c>
      <c r="E16" s="46">
        <f>'G-1'!E16+'G-2'!E16+'G-3'!E16+'G-4'!E16</f>
        <v>13</v>
      </c>
      <c r="F16" s="6">
        <f t="shared" si="0"/>
        <v>763.5</v>
      </c>
      <c r="G16" s="2">
        <f t="shared" si="3"/>
        <v>3248.5</v>
      </c>
      <c r="H16" s="19" t="s">
        <v>15</v>
      </c>
      <c r="I16" s="46">
        <f>'G-1'!I16+'G-2'!I16+'G-3'!I16+'G-4'!I16</f>
        <v>106</v>
      </c>
      <c r="J16" s="46">
        <f>'G-1'!J16+'G-2'!J16+'G-3'!J16+'G-4'!J16</f>
        <v>549</v>
      </c>
      <c r="K16" s="46">
        <f>'G-1'!K16+'G-2'!K16+'G-3'!K16+'G-4'!K16</f>
        <v>22</v>
      </c>
      <c r="L16" s="46">
        <f>'G-1'!L16+'G-2'!L16+'G-3'!L16+'G-4'!L16</f>
        <v>12</v>
      </c>
      <c r="M16" s="6">
        <f t="shared" si="1"/>
        <v>676</v>
      </c>
      <c r="N16" s="2">
        <f t="shared" si="4"/>
        <v>2945</v>
      </c>
      <c r="O16" s="19" t="s">
        <v>8</v>
      </c>
      <c r="P16" s="46">
        <f>'G-1'!P16+'G-2'!P16+'G-3'!P16+'G-4'!P16</f>
        <v>130</v>
      </c>
      <c r="Q16" s="46">
        <f>'G-1'!Q16+'G-2'!Q16+'G-3'!Q16+'G-4'!Q16</f>
        <v>660</v>
      </c>
      <c r="R16" s="46">
        <f>'G-1'!R16+'G-2'!R16+'G-3'!R16+'G-4'!R16</f>
        <v>38</v>
      </c>
      <c r="S16" s="46">
        <f>'G-1'!S16+'G-2'!S16+'G-3'!S16+'G-4'!S16</f>
        <v>17</v>
      </c>
      <c r="T16" s="6">
        <f t="shared" si="2"/>
        <v>843.5</v>
      </c>
      <c r="U16" s="2">
        <f t="shared" si="5"/>
        <v>3236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106</v>
      </c>
      <c r="C17" s="46">
        <f>'G-1'!C17+'G-2'!C17+'G-3'!C17+'G-4'!C17</f>
        <v>594</v>
      </c>
      <c r="D17" s="46">
        <f>'G-1'!D17+'G-2'!D17+'G-3'!D17+'G-4'!D17</f>
        <v>21</v>
      </c>
      <c r="E17" s="46">
        <f>'G-1'!E17+'G-2'!E17+'G-3'!E17+'G-4'!E17</f>
        <v>17</v>
      </c>
      <c r="F17" s="6">
        <f t="shared" si="0"/>
        <v>731.5</v>
      </c>
      <c r="G17" s="2">
        <f t="shared" si="3"/>
        <v>3052.5</v>
      </c>
      <c r="H17" s="19" t="s">
        <v>18</v>
      </c>
      <c r="I17" s="46">
        <f>'G-1'!I17+'G-2'!I17+'G-3'!I17+'G-4'!I17</f>
        <v>112</v>
      </c>
      <c r="J17" s="46">
        <f>'G-1'!J17+'G-2'!J17+'G-3'!J17+'G-4'!J17</f>
        <v>547</v>
      </c>
      <c r="K17" s="46">
        <f>'G-1'!K17+'G-2'!K17+'G-3'!K17+'G-4'!K17</f>
        <v>27</v>
      </c>
      <c r="L17" s="46">
        <f>'G-1'!L17+'G-2'!L17+'G-3'!L17+'G-4'!L17</f>
        <v>12</v>
      </c>
      <c r="M17" s="6">
        <f t="shared" si="1"/>
        <v>687</v>
      </c>
      <c r="N17" s="2">
        <f t="shared" si="4"/>
        <v>2831.5</v>
      </c>
      <c r="O17" s="19" t="s">
        <v>10</v>
      </c>
      <c r="P17" s="46">
        <f>'G-1'!P17+'G-2'!P17+'G-3'!P17+'G-4'!P17</f>
        <v>153</v>
      </c>
      <c r="Q17" s="46">
        <f>'G-1'!Q17+'G-2'!Q17+'G-3'!Q17+'G-4'!Q17</f>
        <v>740</v>
      </c>
      <c r="R17" s="46">
        <f>'G-1'!R17+'G-2'!R17+'G-3'!R17+'G-4'!R17</f>
        <v>48</v>
      </c>
      <c r="S17" s="46">
        <f>'G-1'!S17+'G-2'!S17+'G-3'!S17+'G-4'!S17</f>
        <v>17</v>
      </c>
      <c r="T17" s="6">
        <f t="shared" si="2"/>
        <v>955</v>
      </c>
      <c r="U17" s="2">
        <f t="shared" si="5"/>
        <v>3404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121</v>
      </c>
      <c r="C18" s="46">
        <f>'G-1'!C18+'G-2'!C18+'G-3'!C18+'G-4'!C18</f>
        <v>567</v>
      </c>
      <c r="D18" s="46">
        <f>'G-1'!D18+'G-2'!D18+'G-3'!D18+'G-4'!D18</f>
        <v>24</v>
      </c>
      <c r="E18" s="46">
        <f>'G-1'!E18+'G-2'!E18+'G-3'!E18+'G-4'!E18</f>
        <v>13</v>
      </c>
      <c r="F18" s="6">
        <f t="shared" si="0"/>
        <v>708</v>
      </c>
      <c r="G18" s="2">
        <f t="shared" si="3"/>
        <v>2993</v>
      </c>
      <c r="H18" s="19" t="s">
        <v>20</v>
      </c>
      <c r="I18" s="46">
        <f>'G-1'!I18+'G-2'!I18+'G-3'!I18+'G-4'!I18</f>
        <v>124</v>
      </c>
      <c r="J18" s="46">
        <f>'G-1'!J18+'G-2'!J18+'G-3'!J18+'G-4'!J18</f>
        <v>563</v>
      </c>
      <c r="K18" s="46">
        <f>'G-1'!K18+'G-2'!K18+'G-3'!K18+'G-4'!K18</f>
        <v>22</v>
      </c>
      <c r="L18" s="46">
        <f>'G-1'!L18+'G-2'!L18+'G-3'!L18+'G-4'!L18</f>
        <v>15</v>
      </c>
      <c r="M18" s="6">
        <f t="shared" si="1"/>
        <v>706.5</v>
      </c>
      <c r="N18" s="2">
        <f t="shared" si="4"/>
        <v>2793</v>
      </c>
      <c r="O18" s="19" t="s">
        <v>13</v>
      </c>
      <c r="P18" s="46">
        <f>'G-1'!P18+'G-2'!P18+'G-3'!P18+'G-4'!P18</f>
        <v>171</v>
      </c>
      <c r="Q18" s="46">
        <f>'G-1'!Q18+'G-2'!Q18+'G-3'!Q18+'G-4'!Q18</f>
        <v>711</v>
      </c>
      <c r="R18" s="46">
        <f>'G-1'!R18+'G-2'!R18+'G-3'!R18+'G-4'!R18</f>
        <v>39</v>
      </c>
      <c r="S18" s="46">
        <f>'G-1'!S18+'G-2'!S18+'G-3'!S18+'G-4'!S18</f>
        <v>9</v>
      </c>
      <c r="T18" s="6">
        <f t="shared" si="2"/>
        <v>897</v>
      </c>
      <c r="U18" s="2">
        <f t="shared" si="5"/>
        <v>3475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109</v>
      </c>
      <c r="C19" s="47">
        <f>'G-1'!C19+'G-2'!C19+'G-3'!C19+'G-4'!C19</f>
        <v>586</v>
      </c>
      <c r="D19" s="47">
        <f>'G-1'!D19+'G-2'!D19+'G-3'!D19+'G-4'!D19</f>
        <v>23</v>
      </c>
      <c r="E19" s="47">
        <f>'G-1'!E19+'G-2'!E19+'G-3'!E19+'G-4'!E19</f>
        <v>14</v>
      </c>
      <c r="F19" s="7">
        <f t="shared" si="0"/>
        <v>721.5</v>
      </c>
      <c r="G19" s="3">
        <f t="shared" si="3"/>
        <v>2924.5</v>
      </c>
      <c r="H19" s="20" t="s">
        <v>22</v>
      </c>
      <c r="I19" s="46">
        <f>'G-1'!I19+'G-2'!I19+'G-3'!I19+'G-4'!I19</f>
        <v>122</v>
      </c>
      <c r="J19" s="46">
        <f>'G-1'!J19+'G-2'!J19+'G-3'!J19+'G-4'!J19</f>
        <v>599</v>
      </c>
      <c r="K19" s="46">
        <f>'G-1'!K19+'G-2'!K19+'G-3'!K19+'G-4'!K19</f>
        <v>24</v>
      </c>
      <c r="L19" s="46">
        <f>'G-1'!L19+'G-2'!L19+'G-3'!L19+'G-4'!L19</f>
        <v>15</v>
      </c>
      <c r="M19" s="6">
        <f t="shared" si="1"/>
        <v>745.5</v>
      </c>
      <c r="N19" s="2">
        <f>M16+M17+M18+M19</f>
        <v>2815</v>
      </c>
      <c r="O19" s="19" t="s">
        <v>16</v>
      </c>
      <c r="P19" s="46">
        <f>'G-1'!P19+'G-2'!P19+'G-3'!P19+'G-4'!P19</f>
        <v>144</v>
      </c>
      <c r="Q19" s="46">
        <f>'G-1'!Q19+'G-2'!Q19+'G-3'!Q19+'G-4'!Q19</f>
        <v>715</v>
      </c>
      <c r="R19" s="46">
        <f>'G-1'!R19+'G-2'!R19+'G-3'!R19+'G-4'!R19</f>
        <v>42</v>
      </c>
      <c r="S19" s="46">
        <f>'G-1'!S19+'G-2'!S19+'G-3'!S19+'G-4'!S19</f>
        <v>18</v>
      </c>
      <c r="T19" s="6">
        <f t="shared" si="2"/>
        <v>916</v>
      </c>
      <c r="U19" s="2">
        <f t="shared" si="5"/>
        <v>3611.5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113</v>
      </c>
      <c r="C20" s="45">
        <f>'G-1'!C20+'G-2'!C20+'G-3'!C20+'G-4'!C20</f>
        <v>567</v>
      </c>
      <c r="D20" s="45">
        <f>'G-1'!D20+'G-2'!D20+'G-3'!D20+'G-4'!D20</f>
        <v>18</v>
      </c>
      <c r="E20" s="45">
        <f>'G-1'!E20+'G-2'!E20+'G-3'!E20+'G-4'!E20</f>
        <v>15</v>
      </c>
      <c r="F20" s="8">
        <f t="shared" si="0"/>
        <v>697</v>
      </c>
      <c r="G20" s="35"/>
      <c r="H20" s="19" t="s">
        <v>24</v>
      </c>
      <c r="I20" s="46">
        <f>'G-1'!I20+'G-2'!I20+'G-3'!I20+'G-4'!I20</f>
        <v>130</v>
      </c>
      <c r="J20" s="46">
        <f>'G-1'!J20+'G-2'!J20+'G-3'!J20+'G-4'!J20</f>
        <v>613</v>
      </c>
      <c r="K20" s="46">
        <f>'G-1'!K20+'G-2'!K20+'G-3'!K20+'G-4'!K20</f>
        <v>21</v>
      </c>
      <c r="L20" s="46">
        <f>'G-1'!L20+'G-2'!L20+'G-3'!L20+'G-4'!L20</f>
        <v>14</v>
      </c>
      <c r="M20" s="8">
        <f t="shared" si="1"/>
        <v>755</v>
      </c>
      <c r="N20" s="2">
        <f>M17+M18+M19+M20</f>
        <v>2894</v>
      </c>
      <c r="O20" s="19" t="s">
        <v>45</v>
      </c>
      <c r="P20" s="46">
        <f>'G-1'!P20+'G-2'!P20+'G-3'!P20+'G-4'!P20</f>
        <v>132</v>
      </c>
      <c r="Q20" s="46">
        <f>'G-1'!Q20+'G-2'!Q20+'G-3'!Q20+'G-4'!Q20</f>
        <v>693</v>
      </c>
      <c r="R20" s="46">
        <f>'G-1'!R20+'G-2'!R20+'G-3'!R20+'G-4'!R20</f>
        <v>37</v>
      </c>
      <c r="S20" s="46">
        <f>'G-1'!S20+'G-2'!S20+'G-3'!S20+'G-4'!S20</f>
        <v>15</v>
      </c>
      <c r="T20" s="8">
        <f t="shared" si="2"/>
        <v>870.5</v>
      </c>
      <c r="U20" s="2">
        <f t="shared" si="5"/>
        <v>3638.5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97</v>
      </c>
      <c r="C21" s="46">
        <f>'G-1'!C21+'G-2'!C21+'G-3'!C21+'G-4'!C21</f>
        <v>601</v>
      </c>
      <c r="D21" s="46">
        <f>'G-1'!D21+'G-2'!D21+'G-3'!D21+'G-4'!D21</f>
        <v>19</v>
      </c>
      <c r="E21" s="46">
        <f>'G-1'!E21+'G-2'!E21+'G-3'!E21+'G-4'!E21</f>
        <v>10</v>
      </c>
      <c r="F21" s="6">
        <f t="shared" si="0"/>
        <v>712.5</v>
      </c>
      <c r="G21" s="36"/>
      <c r="H21" s="20" t="s">
        <v>25</v>
      </c>
      <c r="I21" s="46">
        <f>'G-1'!I21+'G-2'!I21+'G-3'!I21+'G-4'!I21</f>
        <v>109</v>
      </c>
      <c r="J21" s="46">
        <f>'G-1'!J21+'G-2'!J21+'G-3'!J21+'G-4'!J21</f>
        <v>663</v>
      </c>
      <c r="K21" s="46">
        <f>'G-1'!K21+'G-2'!K21+'G-3'!K21+'G-4'!K21</f>
        <v>19</v>
      </c>
      <c r="L21" s="46">
        <f>'G-1'!L21+'G-2'!L21+'G-3'!L21+'G-4'!L21</f>
        <v>14</v>
      </c>
      <c r="M21" s="6">
        <f t="shared" si="1"/>
        <v>790.5</v>
      </c>
      <c r="N21" s="2">
        <f>M18+M19+M20+M21</f>
        <v>2997.5</v>
      </c>
      <c r="O21" s="21" t="s">
        <v>46</v>
      </c>
      <c r="P21" s="47">
        <f>'G-1'!P21+'G-2'!P21+'G-3'!P21+'G-4'!P21</f>
        <v>117</v>
      </c>
      <c r="Q21" s="47">
        <f>'G-1'!Q21+'G-2'!Q21+'G-3'!Q21+'G-4'!Q21</f>
        <v>681</v>
      </c>
      <c r="R21" s="47">
        <f>'G-1'!R21+'G-2'!R21+'G-3'!R21+'G-4'!R21</f>
        <v>37</v>
      </c>
      <c r="S21" s="47">
        <f>'G-1'!S21+'G-2'!S21+'G-3'!S21+'G-4'!S21</f>
        <v>4</v>
      </c>
      <c r="T21" s="7">
        <f t="shared" si="2"/>
        <v>823.5</v>
      </c>
      <c r="U21" s="3">
        <f t="shared" si="5"/>
        <v>3507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103</v>
      </c>
      <c r="C22" s="46">
        <f>'G-1'!C22+'G-2'!C22+'G-3'!C22+'G-4'!C22</f>
        <v>622</v>
      </c>
      <c r="D22" s="46">
        <f>'G-1'!D22+'G-2'!D22+'G-3'!D22+'G-4'!D22</f>
        <v>24</v>
      </c>
      <c r="E22" s="46">
        <f>'G-1'!E22+'G-2'!E22+'G-3'!E22+'G-4'!E22</f>
        <v>16</v>
      </c>
      <c r="F22" s="6">
        <f t="shared" si="0"/>
        <v>761.5</v>
      </c>
      <c r="G22" s="2"/>
      <c r="H22" s="21" t="s">
        <v>26</v>
      </c>
      <c r="I22" s="46">
        <f>'G-1'!I22+'G-2'!I22+'G-3'!I22+'G-4'!I22</f>
        <v>103</v>
      </c>
      <c r="J22" s="46">
        <f>'G-1'!J22+'G-2'!J22+'G-3'!J22+'G-4'!J22</f>
        <v>624</v>
      </c>
      <c r="K22" s="46">
        <f>'G-1'!K22+'G-2'!K22+'G-3'!K22+'G-4'!K22</f>
        <v>19</v>
      </c>
      <c r="L22" s="46">
        <f>'G-1'!L22+'G-2'!L22+'G-3'!L22+'G-4'!L22</f>
        <v>17</v>
      </c>
      <c r="M22" s="6">
        <f t="shared" si="1"/>
        <v>756</v>
      </c>
      <c r="N22" s="3">
        <f>M19+M20+M21+M22</f>
        <v>3047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3373.5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3168.5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3638.5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'[1]G-1'!E4:H4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'G-2'!D5:H5</f>
        <v>CALLE 45 X CARRERA 19</v>
      </c>
      <c r="E5" s="184"/>
      <c r="F5" s="184"/>
      <c r="G5" s="184"/>
      <c r="H5" s="184"/>
      <c r="I5" s="180" t="s">
        <v>53</v>
      </c>
      <c r="J5" s="180"/>
      <c r="K5" s="180"/>
      <c r="L5" s="185">
        <f>'G-3'!L5:N5</f>
        <v>4519</v>
      </c>
      <c r="M5" s="185"/>
      <c r="N5" s="185"/>
      <c r="O5" s="12"/>
      <c r="P5" s="180" t="s">
        <v>57</v>
      </c>
      <c r="Q5" s="180"/>
      <c r="R5" s="180"/>
      <c r="S5" s="183" t="s">
        <v>152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150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4">
        <f>'G-3'!S6:U6</f>
        <v>42920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221" t="s">
        <v>153</v>
      </c>
      <c r="C8" s="222"/>
      <c r="D8" s="222"/>
      <c r="E8" s="223"/>
      <c r="F8" s="187" t="s">
        <v>35</v>
      </c>
      <c r="G8" s="187" t="s">
        <v>37</v>
      </c>
      <c r="H8" s="187" t="s">
        <v>36</v>
      </c>
      <c r="I8" s="221" t="s">
        <v>153</v>
      </c>
      <c r="J8" s="222"/>
      <c r="K8" s="222"/>
      <c r="L8" s="223"/>
      <c r="M8" s="187" t="s">
        <v>35</v>
      </c>
      <c r="N8" s="187" t="s">
        <v>37</v>
      </c>
      <c r="O8" s="187" t="s">
        <v>36</v>
      </c>
      <c r="P8" s="221" t="s">
        <v>153</v>
      </c>
      <c r="Q8" s="222"/>
      <c r="R8" s="222"/>
      <c r="S8" s="223"/>
      <c r="T8" s="187" t="s">
        <v>35</v>
      </c>
      <c r="U8" s="187" t="s">
        <v>37</v>
      </c>
    </row>
    <row r="9" spans="1:28" ht="12" customHeight="1" x14ac:dyDescent="0.2">
      <c r="A9" s="189"/>
      <c r="B9" s="221">
        <v>1</v>
      </c>
      <c r="C9" s="223"/>
      <c r="D9" s="221">
        <v>2</v>
      </c>
      <c r="E9" s="223"/>
      <c r="F9" s="189"/>
      <c r="G9" s="189"/>
      <c r="H9" s="189"/>
      <c r="I9" s="221">
        <v>1</v>
      </c>
      <c r="J9" s="223"/>
      <c r="K9" s="221">
        <v>2</v>
      </c>
      <c r="L9" s="223"/>
      <c r="M9" s="189"/>
      <c r="N9" s="189"/>
      <c r="O9" s="189"/>
      <c r="P9" s="221">
        <v>1</v>
      </c>
      <c r="Q9" s="223"/>
      <c r="R9" s="221">
        <v>2</v>
      </c>
      <c r="S9" s="223"/>
      <c r="T9" s="189"/>
      <c r="U9" s="189"/>
    </row>
    <row r="10" spans="1:28" ht="24" customHeight="1" x14ac:dyDescent="0.2">
      <c r="A10" s="18" t="s">
        <v>11</v>
      </c>
      <c r="B10" s="224">
        <v>13</v>
      </c>
      <c r="C10" s="225"/>
      <c r="D10" s="224">
        <v>11</v>
      </c>
      <c r="E10" s="225"/>
      <c r="F10" s="62">
        <f>B10*0.5+C10*1+D10*2+E10*2.5</f>
        <v>28.5</v>
      </c>
      <c r="G10" s="2"/>
      <c r="H10" s="19" t="s">
        <v>4</v>
      </c>
      <c r="I10" s="224">
        <v>5</v>
      </c>
      <c r="J10" s="225"/>
      <c r="K10" s="224">
        <v>2</v>
      </c>
      <c r="L10" s="225"/>
      <c r="M10" s="6">
        <f>I10*0.5+J10*1+K10*2+L10*2.5</f>
        <v>6.5</v>
      </c>
      <c r="N10" s="9">
        <f>F20+F21+F22+M10</f>
        <v>37</v>
      </c>
      <c r="O10" s="19" t="s">
        <v>43</v>
      </c>
      <c r="P10" s="224">
        <v>2</v>
      </c>
      <c r="Q10" s="225"/>
      <c r="R10" s="224">
        <v>3</v>
      </c>
      <c r="S10" s="225"/>
      <c r="T10" s="6">
        <f>P10*0.5+Q10*1+R10*2+S10*2.5</f>
        <v>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224">
        <v>8</v>
      </c>
      <c r="C11" s="225"/>
      <c r="D11" s="224">
        <v>8</v>
      </c>
      <c r="E11" s="225"/>
      <c r="F11" s="6">
        <f t="shared" ref="F11:F22" si="0">B11*0.5+C11*1+D11*2+E11*2.5</f>
        <v>20</v>
      </c>
      <c r="G11" s="2"/>
      <c r="H11" s="19" t="s">
        <v>5</v>
      </c>
      <c r="I11" s="224">
        <v>5</v>
      </c>
      <c r="J11" s="225"/>
      <c r="K11" s="224">
        <v>5</v>
      </c>
      <c r="L11" s="225"/>
      <c r="M11" s="6">
        <f t="shared" ref="M11:M22" si="1">I11*0.5+J11*1+K11*2+L11*2.5</f>
        <v>12.5</v>
      </c>
      <c r="N11" s="9">
        <f>F21+F22+M10+M11</f>
        <v>38.5</v>
      </c>
      <c r="O11" s="19" t="s">
        <v>44</v>
      </c>
      <c r="P11" s="224">
        <v>4</v>
      </c>
      <c r="Q11" s="225"/>
      <c r="R11" s="224">
        <v>10</v>
      </c>
      <c r="S11" s="225"/>
      <c r="T11" s="6">
        <f t="shared" ref="T11:T21" si="2">P11*0.5+Q11*1+R11*2+S11*2.5</f>
        <v>22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224">
        <v>14</v>
      </c>
      <c r="C12" s="225"/>
      <c r="D12" s="224">
        <v>13</v>
      </c>
      <c r="E12" s="225"/>
      <c r="F12" s="6">
        <f t="shared" si="0"/>
        <v>33</v>
      </c>
      <c r="G12" s="2"/>
      <c r="H12" s="19" t="s">
        <v>6</v>
      </c>
      <c r="I12" s="224">
        <v>2</v>
      </c>
      <c r="J12" s="225"/>
      <c r="K12" s="224">
        <v>4</v>
      </c>
      <c r="L12" s="225"/>
      <c r="M12" s="6">
        <f t="shared" si="1"/>
        <v>9</v>
      </c>
      <c r="N12" s="2">
        <f>F22+M10+M11+M12</f>
        <v>35.5</v>
      </c>
      <c r="O12" s="19" t="s">
        <v>32</v>
      </c>
      <c r="P12" s="224">
        <v>5</v>
      </c>
      <c r="Q12" s="225"/>
      <c r="R12" s="224">
        <v>9</v>
      </c>
      <c r="S12" s="225"/>
      <c r="T12" s="6">
        <f t="shared" si="2"/>
        <v>20.5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224">
        <v>12</v>
      </c>
      <c r="C13" s="225"/>
      <c r="D13" s="224">
        <v>12</v>
      </c>
      <c r="E13" s="225"/>
      <c r="F13" s="6">
        <f t="shared" si="0"/>
        <v>30</v>
      </c>
      <c r="G13" s="2">
        <f>F10+F11+F12+F13</f>
        <v>111.5</v>
      </c>
      <c r="H13" s="19" t="s">
        <v>7</v>
      </c>
      <c r="I13" s="224">
        <v>4</v>
      </c>
      <c r="J13" s="225"/>
      <c r="K13" s="224">
        <v>4</v>
      </c>
      <c r="L13" s="225"/>
      <c r="M13" s="6">
        <f t="shared" si="1"/>
        <v>10</v>
      </c>
      <c r="N13" s="2">
        <f t="shared" ref="N13:N18" si="3">M10+M11+M12+M13</f>
        <v>38</v>
      </c>
      <c r="O13" s="19" t="s">
        <v>33</v>
      </c>
      <c r="P13" s="224">
        <v>6</v>
      </c>
      <c r="Q13" s="225"/>
      <c r="R13" s="224">
        <v>7</v>
      </c>
      <c r="S13" s="225"/>
      <c r="T13" s="6">
        <f t="shared" si="2"/>
        <v>17</v>
      </c>
      <c r="U13" s="2">
        <f t="shared" ref="U13:U21" si="4">T10+T11+T12+T13</f>
        <v>66.5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224">
        <v>7</v>
      </c>
      <c r="C14" s="225"/>
      <c r="D14" s="224">
        <v>7</v>
      </c>
      <c r="E14" s="225"/>
      <c r="F14" s="6">
        <f t="shared" si="0"/>
        <v>17.5</v>
      </c>
      <c r="G14" s="2">
        <f t="shared" ref="G14:G19" si="5">F11+F12+F13+F14</f>
        <v>100.5</v>
      </c>
      <c r="H14" s="19" t="s">
        <v>9</v>
      </c>
      <c r="I14" s="224">
        <v>5</v>
      </c>
      <c r="J14" s="225"/>
      <c r="K14" s="224">
        <v>2</v>
      </c>
      <c r="L14" s="225"/>
      <c r="M14" s="6">
        <f t="shared" si="1"/>
        <v>6.5</v>
      </c>
      <c r="N14" s="2">
        <f t="shared" si="3"/>
        <v>38</v>
      </c>
      <c r="O14" s="19" t="s">
        <v>29</v>
      </c>
      <c r="P14" s="224">
        <v>5</v>
      </c>
      <c r="Q14" s="225"/>
      <c r="R14" s="224">
        <v>14</v>
      </c>
      <c r="S14" s="225"/>
      <c r="T14" s="6">
        <f t="shared" si="2"/>
        <v>30.5</v>
      </c>
      <c r="U14" s="2">
        <f t="shared" si="4"/>
        <v>90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224">
        <v>12</v>
      </c>
      <c r="C15" s="225"/>
      <c r="D15" s="224">
        <v>5</v>
      </c>
      <c r="E15" s="225"/>
      <c r="F15" s="6">
        <f t="shared" si="0"/>
        <v>16</v>
      </c>
      <c r="G15" s="2">
        <f t="shared" si="5"/>
        <v>96.5</v>
      </c>
      <c r="H15" s="19" t="s">
        <v>12</v>
      </c>
      <c r="I15" s="224">
        <v>5</v>
      </c>
      <c r="J15" s="225"/>
      <c r="K15" s="224">
        <v>3</v>
      </c>
      <c r="L15" s="225"/>
      <c r="M15" s="6">
        <f t="shared" si="1"/>
        <v>8.5</v>
      </c>
      <c r="N15" s="2">
        <f t="shared" si="3"/>
        <v>34</v>
      </c>
      <c r="O15" s="18" t="s">
        <v>30</v>
      </c>
      <c r="P15" s="224">
        <v>10</v>
      </c>
      <c r="Q15" s="225"/>
      <c r="R15" s="224">
        <v>12</v>
      </c>
      <c r="S15" s="225"/>
      <c r="T15" s="6">
        <f t="shared" si="2"/>
        <v>29</v>
      </c>
      <c r="U15" s="2">
        <f t="shared" si="4"/>
        <v>97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224">
        <v>9</v>
      </c>
      <c r="C16" s="225"/>
      <c r="D16" s="224">
        <v>7</v>
      </c>
      <c r="E16" s="225"/>
      <c r="F16" s="6">
        <f t="shared" si="0"/>
        <v>18.5</v>
      </c>
      <c r="G16" s="2">
        <f t="shared" si="5"/>
        <v>82</v>
      </c>
      <c r="H16" s="19" t="s">
        <v>15</v>
      </c>
      <c r="I16" s="224">
        <v>4</v>
      </c>
      <c r="J16" s="225"/>
      <c r="K16" s="224">
        <v>5</v>
      </c>
      <c r="L16" s="225"/>
      <c r="M16" s="6">
        <f t="shared" si="1"/>
        <v>12</v>
      </c>
      <c r="N16" s="2">
        <f t="shared" si="3"/>
        <v>37</v>
      </c>
      <c r="O16" s="19" t="s">
        <v>8</v>
      </c>
      <c r="P16" s="224">
        <v>7</v>
      </c>
      <c r="Q16" s="225"/>
      <c r="R16" s="224">
        <v>9</v>
      </c>
      <c r="S16" s="225"/>
      <c r="T16" s="6">
        <f t="shared" si="2"/>
        <v>21.5</v>
      </c>
      <c r="U16" s="2">
        <f t="shared" si="4"/>
        <v>98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224">
        <v>9</v>
      </c>
      <c r="C17" s="225"/>
      <c r="D17" s="224">
        <v>3</v>
      </c>
      <c r="E17" s="225"/>
      <c r="F17" s="6">
        <f t="shared" si="0"/>
        <v>10.5</v>
      </c>
      <c r="G17" s="2">
        <f t="shared" si="5"/>
        <v>62.5</v>
      </c>
      <c r="H17" s="19" t="s">
        <v>18</v>
      </c>
      <c r="I17" s="224">
        <v>6</v>
      </c>
      <c r="J17" s="225"/>
      <c r="K17" s="224">
        <v>4</v>
      </c>
      <c r="L17" s="225"/>
      <c r="M17" s="6">
        <f t="shared" si="1"/>
        <v>11</v>
      </c>
      <c r="N17" s="2">
        <f t="shared" si="3"/>
        <v>38</v>
      </c>
      <c r="O17" s="19" t="s">
        <v>10</v>
      </c>
      <c r="P17" s="224">
        <v>14</v>
      </c>
      <c r="Q17" s="225"/>
      <c r="R17" s="224">
        <v>14</v>
      </c>
      <c r="S17" s="225"/>
      <c r="T17" s="6">
        <f t="shared" si="2"/>
        <v>35</v>
      </c>
      <c r="U17" s="2">
        <f t="shared" si="4"/>
        <v>116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224">
        <v>4</v>
      </c>
      <c r="C18" s="225"/>
      <c r="D18" s="224">
        <v>4</v>
      </c>
      <c r="E18" s="225"/>
      <c r="F18" s="6">
        <f t="shared" si="0"/>
        <v>10</v>
      </c>
      <c r="G18" s="2">
        <f t="shared" si="5"/>
        <v>55</v>
      </c>
      <c r="H18" s="19" t="s">
        <v>20</v>
      </c>
      <c r="I18" s="224">
        <v>4</v>
      </c>
      <c r="J18" s="225"/>
      <c r="K18" s="224">
        <v>2</v>
      </c>
      <c r="L18" s="225"/>
      <c r="M18" s="6">
        <f t="shared" si="1"/>
        <v>6</v>
      </c>
      <c r="N18" s="2">
        <f t="shared" si="3"/>
        <v>37.5</v>
      </c>
      <c r="O18" s="19" t="s">
        <v>13</v>
      </c>
      <c r="P18" s="224">
        <v>12</v>
      </c>
      <c r="Q18" s="225"/>
      <c r="R18" s="224">
        <v>7</v>
      </c>
      <c r="S18" s="225"/>
      <c r="T18" s="6">
        <f t="shared" si="2"/>
        <v>20</v>
      </c>
      <c r="U18" s="2">
        <f t="shared" si="4"/>
        <v>105.5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228">
        <v>8</v>
      </c>
      <c r="C19" s="229"/>
      <c r="D19" s="228">
        <v>3</v>
      </c>
      <c r="E19" s="229"/>
      <c r="F19" s="7">
        <f t="shared" si="0"/>
        <v>10</v>
      </c>
      <c r="G19" s="3">
        <f t="shared" si="5"/>
        <v>49</v>
      </c>
      <c r="H19" s="20" t="s">
        <v>22</v>
      </c>
      <c r="I19" s="224">
        <v>4</v>
      </c>
      <c r="J19" s="225"/>
      <c r="K19" s="224">
        <v>5</v>
      </c>
      <c r="L19" s="225"/>
      <c r="M19" s="6">
        <f t="shared" si="1"/>
        <v>12</v>
      </c>
      <c r="N19" s="2">
        <f>M16+M17+M18+M19</f>
        <v>41</v>
      </c>
      <c r="O19" s="19" t="s">
        <v>16</v>
      </c>
      <c r="P19" s="224">
        <v>13</v>
      </c>
      <c r="Q19" s="225"/>
      <c r="R19" s="224">
        <v>12</v>
      </c>
      <c r="S19" s="225"/>
      <c r="T19" s="6">
        <f t="shared" si="2"/>
        <v>30.5</v>
      </c>
      <c r="U19" s="2">
        <f t="shared" si="4"/>
        <v>107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226">
        <v>2</v>
      </c>
      <c r="C20" s="227"/>
      <c r="D20" s="226">
        <v>5</v>
      </c>
      <c r="E20" s="227"/>
      <c r="F20" s="8">
        <f t="shared" si="0"/>
        <v>11</v>
      </c>
      <c r="G20" s="35"/>
      <c r="H20" s="19" t="s">
        <v>24</v>
      </c>
      <c r="I20" s="224">
        <v>3</v>
      </c>
      <c r="J20" s="225"/>
      <c r="K20" s="224">
        <v>5</v>
      </c>
      <c r="L20" s="225"/>
      <c r="M20" s="8">
        <f t="shared" si="1"/>
        <v>11.5</v>
      </c>
      <c r="N20" s="2">
        <f>M17+M18+M19+M20</f>
        <v>40.5</v>
      </c>
      <c r="O20" s="19" t="s">
        <v>45</v>
      </c>
      <c r="P20" s="224">
        <v>11</v>
      </c>
      <c r="Q20" s="225"/>
      <c r="R20" s="224">
        <v>12</v>
      </c>
      <c r="S20" s="225"/>
      <c r="T20" s="8">
        <f t="shared" si="2"/>
        <v>29.5</v>
      </c>
      <c r="U20" s="2">
        <f t="shared" si="4"/>
        <v>115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224">
        <v>4</v>
      </c>
      <c r="C21" s="225"/>
      <c r="D21" s="224">
        <v>5</v>
      </c>
      <c r="E21" s="225"/>
      <c r="F21" s="6">
        <f t="shared" si="0"/>
        <v>12</v>
      </c>
      <c r="G21" s="36"/>
      <c r="H21" s="20" t="s">
        <v>25</v>
      </c>
      <c r="I21" s="224">
        <v>5</v>
      </c>
      <c r="J21" s="225"/>
      <c r="K21" s="224">
        <v>3</v>
      </c>
      <c r="L21" s="225"/>
      <c r="M21" s="6">
        <f t="shared" si="1"/>
        <v>8.5</v>
      </c>
      <c r="N21" s="2">
        <f>M18+M19+M20+M21</f>
        <v>38</v>
      </c>
      <c r="O21" s="21" t="s">
        <v>46</v>
      </c>
      <c r="P21" s="228">
        <v>13</v>
      </c>
      <c r="Q21" s="229"/>
      <c r="R21" s="228">
        <v>12</v>
      </c>
      <c r="S21" s="229"/>
      <c r="T21" s="7">
        <f t="shared" si="2"/>
        <v>30.5</v>
      </c>
      <c r="U21" s="3">
        <f t="shared" si="4"/>
        <v>110.5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224">
        <v>3</v>
      </c>
      <c r="C22" s="225"/>
      <c r="D22" s="224">
        <v>3</v>
      </c>
      <c r="E22" s="225"/>
      <c r="F22" s="6">
        <f t="shared" si="0"/>
        <v>7.5</v>
      </c>
      <c r="G22" s="2"/>
      <c r="H22" s="21" t="s">
        <v>26</v>
      </c>
      <c r="I22" s="228">
        <v>4</v>
      </c>
      <c r="J22" s="229"/>
      <c r="K22" s="228">
        <v>3</v>
      </c>
      <c r="L22" s="229"/>
      <c r="M22" s="6">
        <f t="shared" si="1"/>
        <v>8</v>
      </c>
      <c r="N22" s="3">
        <f>M19+M20+M21+M22</f>
        <v>40</v>
      </c>
      <c r="O22" s="19"/>
      <c r="P22" s="226"/>
      <c r="Q22" s="227"/>
      <c r="R22" s="226"/>
      <c r="S22" s="227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111.5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41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92</v>
      </c>
      <c r="N24" s="88"/>
      <c r="O24" s="171"/>
      <c r="P24" s="172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B22:C22"/>
    <mergeCell ref="D22:E22"/>
    <mergeCell ref="I22:J22"/>
    <mergeCell ref="K22:L22"/>
    <mergeCell ref="P22:Q22"/>
    <mergeCell ref="R22:S22"/>
    <mergeCell ref="B21:C21"/>
    <mergeCell ref="D21:E21"/>
    <mergeCell ref="I21:J21"/>
    <mergeCell ref="K21:L21"/>
    <mergeCell ref="P21:Q21"/>
    <mergeCell ref="R21:S21"/>
    <mergeCell ref="B20:C20"/>
    <mergeCell ref="D20:E20"/>
    <mergeCell ref="I20:J20"/>
    <mergeCell ref="K20:L20"/>
    <mergeCell ref="P20:Q20"/>
    <mergeCell ref="R20:S20"/>
    <mergeCell ref="B19:C19"/>
    <mergeCell ref="D19:E19"/>
    <mergeCell ref="I19:J19"/>
    <mergeCell ref="K19:L19"/>
    <mergeCell ref="P19:Q19"/>
    <mergeCell ref="R19:S19"/>
    <mergeCell ref="B18:C18"/>
    <mergeCell ref="D18:E18"/>
    <mergeCell ref="I18:J18"/>
    <mergeCell ref="K18:L18"/>
    <mergeCell ref="P18:Q18"/>
    <mergeCell ref="R18:S18"/>
    <mergeCell ref="B17:C17"/>
    <mergeCell ref="D17:E17"/>
    <mergeCell ref="I17:J17"/>
    <mergeCell ref="K17:L17"/>
    <mergeCell ref="P17:Q17"/>
    <mergeCell ref="R17:S17"/>
    <mergeCell ref="B16:C16"/>
    <mergeCell ref="D16:E16"/>
    <mergeCell ref="I16:J16"/>
    <mergeCell ref="K16:L16"/>
    <mergeCell ref="P16:Q16"/>
    <mergeCell ref="R16:S16"/>
    <mergeCell ref="B15:C15"/>
    <mergeCell ref="D15:E15"/>
    <mergeCell ref="I15:J15"/>
    <mergeCell ref="K15:L15"/>
    <mergeCell ref="P15:Q15"/>
    <mergeCell ref="R15:S15"/>
    <mergeCell ref="B14:C14"/>
    <mergeCell ref="D14:E14"/>
    <mergeCell ref="I14:J14"/>
    <mergeCell ref="K14:L14"/>
    <mergeCell ref="P14:Q14"/>
    <mergeCell ref="R14:S14"/>
    <mergeCell ref="B13:C13"/>
    <mergeCell ref="D13:E13"/>
    <mergeCell ref="I13:J13"/>
    <mergeCell ref="K13:L13"/>
    <mergeCell ref="P13:Q13"/>
    <mergeCell ref="R13:S13"/>
    <mergeCell ref="B12:C12"/>
    <mergeCell ref="D12:E12"/>
    <mergeCell ref="I12:J12"/>
    <mergeCell ref="K12:L12"/>
    <mergeCell ref="P12:Q12"/>
    <mergeCell ref="R12:S12"/>
    <mergeCell ref="B11:C11"/>
    <mergeCell ref="D11:E11"/>
    <mergeCell ref="I11:J11"/>
    <mergeCell ref="K11:L11"/>
    <mergeCell ref="P11:Q11"/>
    <mergeCell ref="R11:S11"/>
    <mergeCell ref="B10:C10"/>
    <mergeCell ref="D10:E10"/>
    <mergeCell ref="I10:J10"/>
    <mergeCell ref="K10:L10"/>
    <mergeCell ref="P10:Q10"/>
    <mergeCell ref="R10:S10"/>
    <mergeCell ref="A26:E26"/>
    <mergeCell ref="A2:U2"/>
    <mergeCell ref="A4:C4"/>
    <mergeCell ref="E4:H4"/>
    <mergeCell ref="D5:H5"/>
    <mergeCell ref="I5:K5"/>
    <mergeCell ref="L5:N5"/>
    <mergeCell ref="P5:R5"/>
    <mergeCell ref="S5:U5"/>
    <mergeCell ref="B9:C9"/>
    <mergeCell ref="A23:B24"/>
    <mergeCell ref="C23:F23"/>
    <mergeCell ref="H23:I24"/>
    <mergeCell ref="J23:M23"/>
    <mergeCell ref="O23:P24"/>
    <mergeCell ref="Q23:T23"/>
    <mergeCell ref="M8:M9"/>
    <mergeCell ref="N8:N9"/>
    <mergeCell ref="A5:C5"/>
    <mergeCell ref="A6:C6"/>
    <mergeCell ref="D6:H6"/>
    <mergeCell ref="I6:K6"/>
    <mergeCell ref="L6:N6"/>
    <mergeCell ref="P6:R6"/>
    <mergeCell ref="S6:U6"/>
    <mergeCell ref="O8:O9"/>
    <mergeCell ref="P8:S8"/>
    <mergeCell ref="T8:T9"/>
    <mergeCell ref="U8:U9"/>
    <mergeCell ref="P9:Q9"/>
    <mergeCell ref="R9:S9"/>
    <mergeCell ref="E7:K7"/>
    <mergeCell ref="A8:A9"/>
    <mergeCell ref="B8:E8"/>
    <mergeCell ref="F8:F9"/>
    <mergeCell ref="G8:G9"/>
    <mergeCell ref="H8:H9"/>
    <mergeCell ref="I8:L8"/>
    <mergeCell ref="D9:E9"/>
    <mergeCell ref="I9:J9"/>
    <mergeCell ref="K9:L9"/>
  </mergeCells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topLeftCell="B25" workbookViewId="0">
      <selection activeCell="F45" sqref="F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8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  <c r="R1" s="165" t="s">
        <v>158</v>
      </c>
    </row>
    <row r="2" spans="1:18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8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8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8" x14ac:dyDescent="0.2">
      <c r="A5" s="180" t="s">
        <v>56</v>
      </c>
      <c r="B5" s="180"/>
      <c r="C5" s="233" t="str">
        <f>'G-1'!D5</f>
        <v>CALLE 45 X CARRERA 19</v>
      </c>
      <c r="D5" s="233"/>
      <c r="E5" s="233"/>
      <c r="F5" s="111"/>
      <c r="G5" s="112"/>
      <c r="H5" s="103" t="s">
        <v>53</v>
      </c>
      <c r="I5" s="234">
        <f>'G-1'!L5</f>
        <v>4519</v>
      </c>
      <c r="J5" s="234"/>
    </row>
    <row r="6" spans="1:18" x14ac:dyDescent="0.2">
      <c r="A6" s="180" t="s">
        <v>114</v>
      </c>
      <c r="B6" s="180"/>
      <c r="C6" s="235" t="s">
        <v>159</v>
      </c>
      <c r="D6" s="235"/>
      <c r="E6" s="235"/>
      <c r="F6" s="111"/>
      <c r="G6" s="112"/>
      <c r="H6" s="103" t="s">
        <v>58</v>
      </c>
      <c r="I6" s="236">
        <f>'G-1'!S6</f>
        <v>42920</v>
      </c>
      <c r="J6" s="236"/>
    </row>
    <row r="7" spans="1:18" x14ac:dyDescent="0.2">
      <c r="A7" s="113"/>
      <c r="B7" s="113"/>
      <c r="C7" s="237"/>
      <c r="D7" s="237"/>
      <c r="E7" s="237"/>
      <c r="F7" s="237"/>
      <c r="G7" s="110"/>
      <c r="H7" s="114"/>
      <c r="I7" s="115"/>
      <c r="J7" s="106"/>
    </row>
    <row r="8" spans="1:18" x14ac:dyDescent="0.2">
      <c r="A8" s="238" t="s">
        <v>115</v>
      </c>
      <c r="B8" s="240" t="s">
        <v>116</v>
      </c>
      <c r="C8" s="238" t="s">
        <v>117</v>
      </c>
      <c r="D8" s="24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42" t="s">
        <v>123</v>
      </c>
      <c r="J8" s="244" t="s">
        <v>124</v>
      </c>
    </row>
    <row r="9" spans="1:18" x14ac:dyDescent="0.2">
      <c r="A9" s="239"/>
      <c r="B9" s="241"/>
      <c r="C9" s="239"/>
      <c r="D9" s="241"/>
      <c r="E9" s="119" t="s">
        <v>52</v>
      </c>
      <c r="F9" s="120" t="s">
        <v>0</v>
      </c>
      <c r="G9" s="121" t="s">
        <v>2</v>
      </c>
      <c r="H9" s="120" t="s">
        <v>3</v>
      </c>
      <c r="I9" s="243"/>
      <c r="J9" s="245"/>
    </row>
    <row r="10" spans="1:18" x14ac:dyDescent="0.2">
      <c r="A10" s="246" t="s">
        <v>125</v>
      </c>
      <c r="B10" s="249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8" x14ac:dyDescent="0.2">
      <c r="A11" s="247"/>
      <c r="B11" s="250"/>
      <c r="C11" s="122" t="s">
        <v>127</v>
      </c>
      <c r="D11" s="125" t="s">
        <v>128</v>
      </c>
      <c r="E11" s="126">
        <v>9</v>
      </c>
      <c r="F11" s="126">
        <v>449</v>
      </c>
      <c r="G11" s="126">
        <v>14</v>
      </c>
      <c r="H11" s="126">
        <v>12</v>
      </c>
      <c r="I11" s="126">
        <f t="shared" ref="I11:I45" si="0">E11*0.5+F11+G11*2+H11*2.5</f>
        <v>511.5</v>
      </c>
      <c r="J11" s="127">
        <f>IF(I11=0,"0,00",I11/SUM(I10:I12)*100)</f>
        <v>96.783349101229902</v>
      </c>
    </row>
    <row r="12" spans="1:18" x14ac:dyDescent="0.2">
      <c r="A12" s="247"/>
      <c r="B12" s="250"/>
      <c r="C12" s="128" t="s">
        <v>137</v>
      </c>
      <c r="D12" s="129" t="s">
        <v>129</v>
      </c>
      <c r="E12" s="74">
        <v>1</v>
      </c>
      <c r="F12" s="74">
        <v>14</v>
      </c>
      <c r="G12" s="74">
        <v>0</v>
      </c>
      <c r="H12" s="74">
        <v>1</v>
      </c>
      <c r="I12" s="130">
        <f t="shared" si="0"/>
        <v>17</v>
      </c>
      <c r="J12" s="131">
        <f>IF(I12=0,"0,00",I12/SUM(I10:I12)*100)</f>
        <v>3.2166508987701041</v>
      </c>
    </row>
    <row r="13" spans="1:18" x14ac:dyDescent="0.2">
      <c r="A13" s="247"/>
      <c r="B13" s="25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8" x14ac:dyDescent="0.2">
      <c r="A14" s="247"/>
      <c r="B14" s="250"/>
      <c r="C14" s="122" t="s">
        <v>130</v>
      </c>
      <c r="D14" s="125" t="s">
        <v>128</v>
      </c>
      <c r="E14" s="126">
        <v>8</v>
      </c>
      <c r="F14" s="126">
        <v>434</v>
      </c>
      <c r="G14" s="126">
        <v>14</v>
      </c>
      <c r="H14" s="126">
        <v>16</v>
      </c>
      <c r="I14" s="126">
        <f t="shared" si="0"/>
        <v>506</v>
      </c>
      <c r="J14" s="127">
        <f>IF(I14=0,"0,00",I14/SUM(I13:I15)*100)</f>
        <v>97.027804410354747</v>
      </c>
    </row>
    <row r="15" spans="1:18" x14ac:dyDescent="0.2">
      <c r="A15" s="247"/>
      <c r="B15" s="250"/>
      <c r="C15" s="128" t="s">
        <v>138</v>
      </c>
      <c r="D15" s="129" t="s">
        <v>129</v>
      </c>
      <c r="E15" s="74">
        <v>1</v>
      </c>
      <c r="F15" s="74">
        <v>15</v>
      </c>
      <c r="G15" s="74">
        <v>0</v>
      </c>
      <c r="H15" s="74">
        <v>0</v>
      </c>
      <c r="I15" s="130">
        <f t="shared" si="0"/>
        <v>15.5</v>
      </c>
      <c r="J15" s="131">
        <f>IF(I15=0,"0,00",I15/SUM(I13:I15)*100)</f>
        <v>2.9721955896452541</v>
      </c>
    </row>
    <row r="16" spans="1:18" x14ac:dyDescent="0.2">
      <c r="A16" s="247"/>
      <c r="B16" s="25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7"/>
      <c r="B17" s="250"/>
      <c r="C17" s="122" t="s">
        <v>131</v>
      </c>
      <c r="D17" s="125" t="s">
        <v>128</v>
      </c>
      <c r="E17" s="126">
        <v>10</v>
      </c>
      <c r="F17" s="126">
        <v>560</v>
      </c>
      <c r="G17" s="126">
        <v>30</v>
      </c>
      <c r="H17" s="126">
        <v>13</v>
      </c>
      <c r="I17" s="126">
        <f t="shared" si="0"/>
        <v>657.5</v>
      </c>
      <c r="J17" s="127">
        <f>IF(I17=0,"0,00",I17/SUM(I16:I18)*100)</f>
        <v>97.479614529280951</v>
      </c>
    </row>
    <row r="18" spans="1:10" x14ac:dyDescent="0.2">
      <c r="A18" s="248"/>
      <c r="B18" s="251"/>
      <c r="C18" s="133" t="s">
        <v>139</v>
      </c>
      <c r="D18" s="129" t="s">
        <v>129</v>
      </c>
      <c r="E18" s="74">
        <v>0</v>
      </c>
      <c r="F18" s="74">
        <v>17</v>
      </c>
      <c r="G18" s="74">
        <v>0</v>
      </c>
      <c r="H18" s="74">
        <v>0</v>
      </c>
      <c r="I18" s="130">
        <f t="shared" si="0"/>
        <v>17</v>
      </c>
      <c r="J18" s="131">
        <f>IF(I18=0,"0,00",I18/SUM(I16:I18)*100)</f>
        <v>2.5203854707190514</v>
      </c>
    </row>
    <row r="19" spans="1:10" x14ac:dyDescent="0.2">
      <c r="A19" s="246" t="s">
        <v>132</v>
      </c>
      <c r="B19" s="249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7"/>
      <c r="B20" s="250"/>
      <c r="C20" s="122" t="s">
        <v>127</v>
      </c>
      <c r="D20" s="125" t="s">
        <v>128</v>
      </c>
      <c r="E20" s="126">
        <v>16</v>
      </c>
      <c r="F20" s="126">
        <v>428</v>
      </c>
      <c r="G20" s="126">
        <v>16</v>
      </c>
      <c r="H20" s="126">
        <v>10</v>
      </c>
      <c r="I20" s="126">
        <f t="shared" si="0"/>
        <v>493</v>
      </c>
      <c r="J20" s="127">
        <f>IF(I20=0,"0,00",I20/SUM(I19:I21)*100)</f>
        <v>98.011928429423449</v>
      </c>
    </row>
    <row r="21" spans="1:10" x14ac:dyDescent="0.2">
      <c r="A21" s="247"/>
      <c r="B21" s="250"/>
      <c r="C21" s="128" t="s">
        <v>140</v>
      </c>
      <c r="D21" s="129" t="s">
        <v>129</v>
      </c>
      <c r="E21" s="74">
        <v>2</v>
      </c>
      <c r="F21" s="74">
        <v>9</v>
      </c>
      <c r="G21" s="74">
        <v>0</v>
      </c>
      <c r="H21" s="74">
        <v>0</v>
      </c>
      <c r="I21" s="130">
        <f t="shared" si="0"/>
        <v>10</v>
      </c>
      <c r="J21" s="131">
        <f>IF(I21=0,"0,00",I21/SUM(I19:I21)*100)</f>
        <v>1.9880715705765408</v>
      </c>
    </row>
    <row r="22" spans="1:10" x14ac:dyDescent="0.2">
      <c r="A22" s="247"/>
      <c r="B22" s="25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7"/>
      <c r="B23" s="250"/>
      <c r="C23" s="122" t="s">
        <v>130</v>
      </c>
      <c r="D23" s="125" t="s">
        <v>128</v>
      </c>
      <c r="E23" s="126">
        <v>17</v>
      </c>
      <c r="F23" s="126">
        <v>525</v>
      </c>
      <c r="G23" s="126">
        <v>17</v>
      </c>
      <c r="H23" s="126">
        <v>7</v>
      </c>
      <c r="I23" s="126">
        <f t="shared" si="0"/>
        <v>585</v>
      </c>
      <c r="J23" s="127">
        <f>IF(I23=0,"0,00",I23/SUM(I22:I24)*100)</f>
        <v>97.014925373134332</v>
      </c>
    </row>
    <row r="24" spans="1:10" x14ac:dyDescent="0.2">
      <c r="A24" s="247"/>
      <c r="B24" s="250"/>
      <c r="C24" s="128" t="s">
        <v>141</v>
      </c>
      <c r="D24" s="129" t="s">
        <v>129</v>
      </c>
      <c r="E24" s="74">
        <v>2</v>
      </c>
      <c r="F24" s="74">
        <v>17</v>
      </c>
      <c r="G24" s="74">
        <v>0</v>
      </c>
      <c r="H24" s="74">
        <v>0</v>
      </c>
      <c r="I24" s="130">
        <f t="shared" si="0"/>
        <v>18</v>
      </c>
      <c r="J24" s="131">
        <f>IF(I24=0,"0,00",I24/SUM(I22:I24)*100)</f>
        <v>2.9850746268656714</v>
      </c>
    </row>
    <row r="25" spans="1:10" x14ac:dyDescent="0.2">
      <c r="A25" s="247"/>
      <c r="B25" s="25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7"/>
      <c r="B26" s="250"/>
      <c r="C26" s="122" t="s">
        <v>131</v>
      </c>
      <c r="D26" s="125" t="s">
        <v>128</v>
      </c>
      <c r="E26" s="126">
        <v>12</v>
      </c>
      <c r="F26" s="126">
        <v>467</v>
      </c>
      <c r="G26" s="126">
        <v>36</v>
      </c>
      <c r="H26" s="126">
        <v>4</v>
      </c>
      <c r="I26" s="126">
        <f t="shared" si="0"/>
        <v>555</v>
      </c>
      <c r="J26" s="127">
        <f>IF(I26=0,"0,00",I26/SUM(I25:I27)*100)</f>
        <v>94.067796610169495</v>
      </c>
    </row>
    <row r="27" spans="1:10" x14ac:dyDescent="0.2">
      <c r="A27" s="248"/>
      <c r="B27" s="251"/>
      <c r="C27" s="133" t="s">
        <v>142</v>
      </c>
      <c r="D27" s="129" t="s">
        <v>129</v>
      </c>
      <c r="E27" s="74">
        <v>4</v>
      </c>
      <c r="F27" s="74">
        <v>33</v>
      </c>
      <c r="G27" s="74">
        <v>0</v>
      </c>
      <c r="H27" s="74">
        <v>0</v>
      </c>
      <c r="I27" s="130">
        <f t="shared" si="0"/>
        <v>35</v>
      </c>
      <c r="J27" s="131">
        <f>IF(I27=0,"0,00",I27/SUM(I25:I27)*100)</f>
        <v>5.9322033898305087</v>
      </c>
    </row>
    <row r="28" spans="1:10" x14ac:dyDescent="0.2">
      <c r="A28" s="246" t="s">
        <v>133</v>
      </c>
      <c r="B28" s="249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7"/>
      <c r="B29" s="250"/>
      <c r="C29" s="122" t="s">
        <v>127</v>
      </c>
      <c r="D29" s="125" t="s">
        <v>128</v>
      </c>
      <c r="E29" s="126">
        <v>107</v>
      </c>
      <c r="F29" s="126">
        <v>108</v>
      </c>
      <c r="G29" s="126">
        <v>4</v>
      </c>
      <c r="H29" s="126">
        <v>5</v>
      </c>
      <c r="I29" s="126">
        <f t="shared" si="0"/>
        <v>182</v>
      </c>
      <c r="J29" s="127">
        <f>IF(I29=0,"0,00",I29/SUM(I28:I30)*100)</f>
        <v>90.322580645161281</v>
      </c>
    </row>
    <row r="30" spans="1:10" x14ac:dyDescent="0.2">
      <c r="A30" s="247"/>
      <c r="B30" s="250"/>
      <c r="C30" s="128" t="s">
        <v>143</v>
      </c>
      <c r="D30" s="129" t="s">
        <v>129</v>
      </c>
      <c r="E30" s="74">
        <v>1</v>
      </c>
      <c r="F30" s="74">
        <v>19</v>
      </c>
      <c r="G30" s="74">
        <v>0</v>
      </c>
      <c r="H30" s="74">
        <v>0</v>
      </c>
      <c r="I30" s="130">
        <f t="shared" si="0"/>
        <v>19.5</v>
      </c>
      <c r="J30" s="131">
        <f>IF(I30=0,"0,00",I30/SUM(I28:I30)*100)</f>
        <v>9.67741935483871</v>
      </c>
    </row>
    <row r="31" spans="1:10" x14ac:dyDescent="0.2">
      <c r="A31" s="247"/>
      <c r="B31" s="25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7"/>
      <c r="B32" s="250"/>
      <c r="C32" s="122" t="s">
        <v>130</v>
      </c>
      <c r="D32" s="125" t="s">
        <v>128</v>
      </c>
      <c r="E32" s="126">
        <v>93</v>
      </c>
      <c r="F32" s="126">
        <v>91</v>
      </c>
      <c r="G32" s="126">
        <v>2</v>
      </c>
      <c r="H32" s="126">
        <v>3</v>
      </c>
      <c r="I32" s="126">
        <f t="shared" si="0"/>
        <v>149</v>
      </c>
      <c r="J32" s="127">
        <f>IF(I32=0,"0,00",I32/SUM(I31:I33)*100)</f>
        <v>89.221556886227546</v>
      </c>
    </row>
    <row r="33" spans="1:10" x14ac:dyDescent="0.2">
      <c r="A33" s="247"/>
      <c r="B33" s="250"/>
      <c r="C33" s="128" t="s">
        <v>144</v>
      </c>
      <c r="D33" s="129" t="s">
        <v>129</v>
      </c>
      <c r="E33" s="74">
        <v>2</v>
      </c>
      <c r="F33" s="74">
        <v>17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10.778443113772456</v>
      </c>
    </row>
    <row r="34" spans="1:10" x14ac:dyDescent="0.2">
      <c r="A34" s="247"/>
      <c r="B34" s="25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7"/>
      <c r="B35" s="250"/>
      <c r="C35" s="122" t="s">
        <v>131</v>
      </c>
      <c r="D35" s="125" t="s">
        <v>128</v>
      </c>
      <c r="E35" s="126">
        <v>131</v>
      </c>
      <c r="F35" s="126">
        <v>126</v>
      </c>
      <c r="G35" s="126">
        <v>1</v>
      </c>
      <c r="H35" s="126">
        <v>7</v>
      </c>
      <c r="I35" s="126">
        <f t="shared" si="0"/>
        <v>211</v>
      </c>
      <c r="J35" s="127">
        <f>IF(I35=0,"0,00",I35/SUM(I34:I36)*100)</f>
        <v>94.196428571428569</v>
      </c>
    </row>
    <row r="36" spans="1:10" x14ac:dyDescent="0.2">
      <c r="A36" s="248"/>
      <c r="B36" s="251"/>
      <c r="C36" s="133" t="s">
        <v>145</v>
      </c>
      <c r="D36" s="129" t="s">
        <v>129</v>
      </c>
      <c r="E36" s="74">
        <v>2</v>
      </c>
      <c r="F36" s="74">
        <v>12</v>
      </c>
      <c r="G36" s="74">
        <v>0</v>
      </c>
      <c r="H36" s="74">
        <v>0</v>
      </c>
      <c r="I36" s="130">
        <f t="shared" si="0"/>
        <v>13</v>
      </c>
      <c r="J36" s="131">
        <f>IF(I36=0,"0,00",I36/SUM(I34:I36)*100)</f>
        <v>5.8035714285714288</v>
      </c>
    </row>
    <row r="37" spans="1:10" x14ac:dyDescent="0.2">
      <c r="A37" s="246" t="s">
        <v>134</v>
      </c>
      <c r="B37" s="249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7"/>
      <c r="B38" s="250"/>
      <c r="C38" s="122" t="s">
        <v>127</v>
      </c>
      <c r="D38" s="125" t="s">
        <v>128</v>
      </c>
      <c r="E38" s="126">
        <v>98</v>
      </c>
      <c r="F38" s="126">
        <v>103</v>
      </c>
      <c r="G38" s="126">
        <v>6</v>
      </c>
      <c r="H38" s="126">
        <v>4</v>
      </c>
      <c r="I38" s="126">
        <f t="shared" si="0"/>
        <v>174</v>
      </c>
      <c r="J38" s="127">
        <f>IF(I38=0,"0,00",I38/SUM(I37:I39)*100)</f>
        <v>90.861618798955618</v>
      </c>
    </row>
    <row r="39" spans="1:10" x14ac:dyDescent="0.2">
      <c r="A39" s="247"/>
      <c r="B39" s="250"/>
      <c r="C39" s="128" t="s">
        <v>146</v>
      </c>
      <c r="D39" s="129" t="s">
        <v>129</v>
      </c>
      <c r="E39" s="74">
        <v>1</v>
      </c>
      <c r="F39" s="74">
        <v>12</v>
      </c>
      <c r="G39" s="74">
        <v>0</v>
      </c>
      <c r="H39" s="74">
        <v>2</v>
      </c>
      <c r="I39" s="130">
        <f t="shared" si="0"/>
        <v>17.5</v>
      </c>
      <c r="J39" s="131">
        <f>IF(I39=0,"0,00",I39/SUM(I37:I39)*100)</f>
        <v>9.1383812010443854</v>
      </c>
    </row>
    <row r="40" spans="1:10" x14ac:dyDescent="0.2">
      <c r="A40" s="247"/>
      <c r="B40" s="25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7"/>
      <c r="B41" s="250"/>
      <c r="C41" s="122" t="s">
        <v>130</v>
      </c>
      <c r="D41" s="125" t="s">
        <v>128</v>
      </c>
      <c r="E41" s="126">
        <v>108</v>
      </c>
      <c r="F41" s="126">
        <v>175</v>
      </c>
      <c r="G41" s="126">
        <v>5</v>
      </c>
      <c r="H41" s="126">
        <v>4</v>
      </c>
      <c r="I41" s="126">
        <f t="shared" si="0"/>
        <v>249</v>
      </c>
      <c r="J41" s="127">
        <f>IF(I41=0,"0,00",I41/SUM(I40:I42)*100)</f>
        <v>93.962264150943398</v>
      </c>
    </row>
    <row r="42" spans="1:10" x14ac:dyDescent="0.2">
      <c r="A42" s="247"/>
      <c r="B42" s="250"/>
      <c r="C42" s="128" t="s">
        <v>147</v>
      </c>
      <c r="D42" s="129" t="s">
        <v>129</v>
      </c>
      <c r="E42" s="74">
        <v>1</v>
      </c>
      <c r="F42" s="74">
        <v>13</v>
      </c>
      <c r="G42" s="74">
        <v>0</v>
      </c>
      <c r="H42" s="74">
        <v>1</v>
      </c>
      <c r="I42" s="130">
        <f t="shared" si="0"/>
        <v>16</v>
      </c>
      <c r="J42" s="131">
        <f>IF(I42=0,"0,00",I42/SUM(I40:I42)*100)</f>
        <v>6.0377358490566042</v>
      </c>
    </row>
    <row r="43" spans="1:10" x14ac:dyDescent="0.2">
      <c r="A43" s="247"/>
      <c r="B43" s="25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7"/>
      <c r="B44" s="250"/>
      <c r="C44" s="122" t="s">
        <v>131</v>
      </c>
      <c r="D44" s="125" t="s">
        <v>128</v>
      </c>
      <c r="E44" s="126">
        <v>87</v>
      </c>
      <c r="F44" s="126">
        <v>147</v>
      </c>
      <c r="G44" s="126">
        <v>7</v>
      </c>
      <c r="H44" s="126">
        <v>0</v>
      </c>
      <c r="I44" s="126">
        <f t="shared" si="0"/>
        <v>204.5</v>
      </c>
      <c r="J44" s="127">
        <f>IF(I44=0,"0,00",I44/SUM(I43:I45)*100)</f>
        <v>93.807339449541288</v>
      </c>
    </row>
    <row r="45" spans="1:10" x14ac:dyDescent="0.2">
      <c r="A45" s="248"/>
      <c r="B45" s="251"/>
      <c r="C45" s="133" t="s">
        <v>148</v>
      </c>
      <c r="D45" s="129" t="s">
        <v>129</v>
      </c>
      <c r="E45" s="74">
        <v>3</v>
      </c>
      <c r="F45" s="74">
        <v>12</v>
      </c>
      <c r="G45" s="74">
        <v>0</v>
      </c>
      <c r="H45" s="74">
        <v>0</v>
      </c>
      <c r="I45" s="135">
        <f t="shared" si="0"/>
        <v>13.5</v>
      </c>
      <c r="J45" s="131">
        <f>IF(I45=0,"0,00",I45/SUM(I43:I45)*100)</f>
        <v>6.192660550458716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P6" sqref="P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3" t="s">
        <v>95</v>
      </c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3" t="s">
        <v>96</v>
      </c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3" t="s">
        <v>97</v>
      </c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54" t="s">
        <v>98</v>
      </c>
      <c r="B8" s="254"/>
      <c r="C8" s="255" t="s">
        <v>99</v>
      </c>
      <c r="D8" s="255"/>
      <c r="E8" s="255"/>
      <c r="F8" s="255"/>
      <c r="G8" s="255"/>
      <c r="H8" s="255"/>
      <c r="I8" s="92"/>
      <c r="J8" s="92"/>
      <c r="K8" s="92"/>
      <c r="L8" s="254" t="s">
        <v>100</v>
      </c>
      <c r="M8" s="254"/>
      <c r="N8" s="254"/>
      <c r="O8" s="255" t="str">
        <f>'G-1'!D5</f>
        <v>CALLE 45 X CARRERA 19</v>
      </c>
      <c r="P8" s="255"/>
      <c r="Q8" s="255"/>
      <c r="R8" s="255"/>
      <c r="S8" s="255"/>
      <c r="T8" s="92"/>
      <c r="U8" s="92"/>
      <c r="V8" s="254" t="s">
        <v>101</v>
      </c>
      <c r="W8" s="254"/>
      <c r="X8" s="254"/>
      <c r="Y8" s="255">
        <v>2410</v>
      </c>
      <c r="Z8" s="255"/>
      <c r="AA8" s="255"/>
      <c r="AB8" s="92"/>
      <c r="AC8" s="92"/>
      <c r="AD8" s="92"/>
      <c r="AE8" s="92"/>
      <c r="AF8" s="92"/>
      <c r="AG8" s="92"/>
      <c r="AH8" s="254" t="s">
        <v>102</v>
      </c>
      <c r="AI8" s="254"/>
      <c r="AJ8" s="258">
        <f>'G-1'!S6</f>
        <v>42920</v>
      </c>
      <c r="AK8" s="258"/>
      <c r="AL8" s="258"/>
      <c r="AM8" s="25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2" t="s">
        <v>47</v>
      </c>
      <c r="E10" s="252"/>
      <c r="F10" s="252"/>
      <c r="G10" s="25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2" t="s">
        <v>136</v>
      </c>
      <c r="T10" s="252"/>
      <c r="U10" s="252"/>
      <c r="V10" s="25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2" t="s">
        <v>49</v>
      </c>
      <c r="AI10" s="252"/>
      <c r="AJ10" s="252"/>
      <c r="AK10" s="25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9" t="s">
        <v>104</v>
      </c>
      <c r="U12" s="25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950.5</v>
      </c>
      <c r="AV12" s="97">
        <f t="shared" si="0"/>
        <v>968</v>
      </c>
      <c r="AW12" s="97">
        <f t="shared" si="0"/>
        <v>1037</v>
      </c>
      <c r="AX12" s="97">
        <f t="shared" si="0"/>
        <v>1059.5</v>
      </c>
      <c r="AY12" s="97">
        <f t="shared" si="0"/>
        <v>1016</v>
      </c>
      <c r="AZ12" s="97">
        <f t="shared" si="0"/>
        <v>1015.5</v>
      </c>
      <c r="BA12" s="97">
        <f t="shared" si="0"/>
        <v>980.5</v>
      </c>
      <c r="BB12" s="97"/>
      <c r="BC12" s="97"/>
      <c r="BD12" s="97"/>
      <c r="BE12" s="97">
        <f t="shared" ref="BE12:BQ12" si="1">P14</f>
        <v>1047.5</v>
      </c>
      <c r="BF12" s="97">
        <f t="shared" si="1"/>
        <v>1075</v>
      </c>
      <c r="BG12" s="97">
        <f t="shared" si="1"/>
        <v>1106.5</v>
      </c>
      <c r="BH12" s="97">
        <f t="shared" si="1"/>
        <v>1163.5</v>
      </c>
      <c r="BI12" s="97">
        <f t="shared" si="1"/>
        <v>1185</v>
      </c>
      <c r="BJ12" s="97">
        <f t="shared" si="1"/>
        <v>1178.5</v>
      </c>
      <c r="BK12" s="97">
        <f t="shared" si="1"/>
        <v>1129</v>
      </c>
      <c r="BL12" s="97">
        <f t="shared" si="1"/>
        <v>1072.5</v>
      </c>
      <c r="BM12" s="97">
        <f t="shared" si="1"/>
        <v>991.5</v>
      </c>
      <c r="BN12" s="97">
        <f t="shared" si="1"/>
        <v>923</v>
      </c>
      <c r="BO12" s="97">
        <f t="shared" si="1"/>
        <v>890.5</v>
      </c>
      <c r="BP12" s="97">
        <f t="shared" si="1"/>
        <v>904.5</v>
      </c>
      <c r="BQ12" s="97">
        <f t="shared" si="1"/>
        <v>957.5</v>
      </c>
      <c r="BR12" s="97"/>
      <c r="BS12" s="97"/>
      <c r="BT12" s="97"/>
      <c r="BU12" s="97">
        <f t="shared" ref="BU12:CC12" si="2">AG14</f>
        <v>1036.5</v>
      </c>
      <c r="BV12" s="97">
        <f t="shared" si="2"/>
        <v>1065.5</v>
      </c>
      <c r="BW12" s="97">
        <f t="shared" si="2"/>
        <v>1058.5</v>
      </c>
      <c r="BX12" s="97">
        <f t="shared" si="2"/>
        <v>1098</v>
      </c>
      <c r="BY12" s="97">
        <f t="shared" si="2"/>
        <v>1213.5</v>
      </c>
      <c r="BZ12" s="97">
        <f t="shared" si="2"/>
        <v>1282</v>
      </c>
      <c r="CA12" s="97">
        <f t="shared" si="2"/>
        <v>1386.5</v>
      </c>
      <c r="CB12" s="97">
        <f t="shared" si="2"/>
        <v>1420.5</v>
      </c>
      <c r="CC12" s="97">
        <f t="shared" si="2"/>
        <v>1390</v>
      </c>
    </row>
    <row r="13" spans="1:81" ht="16.5" customHeight="1" x14ac:dyDescent="0.2">
      <c r="A13" s="100" t="s">
        <v>105</v>
      </c>
      <c r="B13" s="149">
        <f>'G-1'!F10</f>
        <v>207.5</v>
      </c>
      <c r="C13" s="149">
        <f>'G-1'!F11</f>
        <v>213</v>
      </c>
      <c r="D13" s="149">
        <f>'G-1'!F12</f>
        <v>239</v>
      </c>
      <c r="E13" s="149">
        <f>'G-1'!F13</f>
        <v>291</v>
      </c>
      <c r="F13" s="149">
        <f>'G-1'!F14</f>
        <v>225</v>
      </c>
      <c r="G13" s="149">
        <f>'G-1'!F15</f>
        <v>282</v>
      </c>
      <c r="H13" s="149">
        <f>'G-1'!F16</f>
        <v>261.5</v>
      </c>
      <c r="I13" s="149">
        <f>'G-1'!F17</f>
        <v>247.5</v>
      </c>
      <c r="J13" s="149">
        <f>'G-1'!F18</f>
        <v>224.5</v>
      </c>
      <c r="K13" s="149">
        <f>'G-1'!F19</f>
        <v>247</v>
      </c>
      <c r="L13" s="150"/>
      <c r="M13" s="149">
        <f>'G-1'!F20</f>
        <v>263.5</v>
      </c>
      <c r="N13" s="149">
        <f>'G-1'!F21</f>
        <v>270.5</v>
      </c>
      <c r="O13" s="149">
        <f>'G-1'!F22</f>
        <v>241.5</v>
      </c>
      <c r="P13" s="149">
        <f>'G-1'!M10</f>
        <v>272</v>
      </c>
      <c r="Q13" s="149">
        <f>'G-1'!M11</f>
        <v>291</v>
      </c>
      <c r="R13" s="149">
        <f>'G-1'!M12</f>
        <v>302</v>
      </c>
      <c r="S13" s="149">
        <f>'G-1'!M13</f>
        <v>298.5</v>
      </c>
      <c r="T13" s="149">
        <f>'G-1'!M14</f>
        <v>293.5</v>
      </c>
      <c r="U13" s="149">
        <f>'G-1'!M15</f>
        <v>284.5</v>
      </c>
      <c r="V13" s="149">
        <f>'G-1'!M16</f>
        <v>252.5</v>
      </c>
      <c r="W13" s="149">
        <f>'G-1'!M17</f>
        <v>242</v>
      </c>
      <c r="X13" s="149">
        <f>'G-1'!M18</f>
        <v>212.5</v>
      </c>
      <c r="Y13" s="149">
        <f>'G-1'!M19</f>
        <v>216</v>
      </c>
      <c r="Z13" s="149">
        <f>'G-1'!M20</f>
        <v>220</v>
      </c>
      <c r="AA13" s="149">
        <f>'G-1'!M21</f>
        <v>256</v>
      </c>
      <c r="AB13" s="149">
        <f>'G-1'!M22</f>
        <v>265.5</v>
      </c>
      <c r="AC13" s="150"/>
      <c r="AD13" s="149">
        <f>'G-1'!T10</f>
        <v>251.5</v>
      </c>
      <c r="AE13" s="149">
        <f>'G-1'!T11</f>
        <v>281.5</v>
      </c>
      <c r="AF13" s="149">
        <f>'G-1'!T12</f>
        <v>254.5</v>
      </c>
      <c r="AG13" s="149">
        <f>'G-1'!T13</f>
        <v>249</v>
      </c>
      <c r="AH13" s="149">
        <f>'G-1'!T14</f>
        <v>280.5</v>
      </c>
      <c r="AI13" s="149">
        <f>'G-1'!T15</f>
        <v>274.5</v>
      </c>
      <c r="AJ13" s="149">
        <f>'G-1'!T16</f>
        <v>294</v>
      </c>
      <c r="AK13" s="149">
        <f>'G-1'!T17</f>
        <v>364.5</v>
      </c>
      <c r="AL13" s="149">
        <f>'G-1'!T18</f>
        <v>349</v>
      </c>
      <c r="AM13" s="149">
        <f>'G-1'!T19</f>
        <v>379</v>
      </c>
      <c r="AN13" s="149">
        <f>'G-1'!T20</f>
        <v>328</v>
      </c>
      <c r="AO13" s="149">
        <f>'G-1'!T21</f>
        <v>334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950.5</v>
      </c>
      <c r="F14" s="149">
        <f t="shared" ref="F14:K14" si="3">C13+D13+E13+F13</f>
        <v>968</v>
      </c>
      <c r="G14" s="149">
        <f t="shared" si="3"/>
        <v>1037</v>
      </c>
      <c r="H14" s="149">
        <f t="shared" si="3"/>
        <v>1059.5</v>
      </c>
      <c r="I14" s="149">
        <f t="shared" si="3"/>
        <v>1016</v>
      </c>
      <c r="J14" s="149">
        <f t="shared" si="3"/>
        <v>1015.5</v>
      </c>
      <c r="K14" s="149">
        <f t="shared" si="3"/>
        <v>980.5</v>
      </c>
      <c r="L14" s="150"/>
      <c r="M14" s="149"/>
      <c r="N14" s="149"/>
      <c r="O14" s="149"/>
      <c r="P14" s="149">
        <f>M13+N13+O13+P13</f>
        <v>1047.5</v>
      </c>
      <c r="Q14" s="149">
        <f t="shared" ref="Q14:AB14" si="4">N13+O13+P13+Q13</f>
        <v>1075</v>
      </c>
      <c r="R14" s="149">
        <f t="shared" si="4"/>
        <v>1106.5</v>
      </c>
      <c r="S14" s="149">
        <f t="shared" si="4"/>
        <v>1163.5</v>
      </c>
      <c r="T14" s="149">
        <f t="shared" si="4"/>
        <v>1185</v>
      </c>
      <c r="U14" s="149">
        <f t="shared" si="4"/>
        <v>1178.5</v>
      </c>
      <c r="V14" s="149">
        <f t="shared" si="4"/>
        <v>1129</v>
      </c>
      <c r="W14" s="149">
        <f t="shared" si="4"/>
        <v>1072.5</v>
      </c>
      <c r="X14" s="149">
        <f t="shared" si="4"/>
        <v>991.5</v>
      </c>
      <c r="Y14" s="149">
        <f t="shared" si="4"/>
        <v>923</v>
      </c>
      <c r="Z14" s="149">
        <f t="shared" si="4"/>
        <v>890.5</v>
      </c>
      <c r="AA14" s="149">
        <f t="shared" si="4"/>
        <v>904.5</v>
      </c>
      <c r="AB14" s="149">
        <f t="shared" si="4"/>
        <v>957.5</v>
      </c>
      <c r="AC14" s="150"/>
      <c r="AD14" s="149"/>
      <c r="AE14" s="149"/>
      <c r="AF14" s="149"/>
      <c r="AG14" s="149">
        <f>AD13+AE13+AF13+AG13</f>
        <v>1036.5</v>
      </c>
      <c r="AH14" s="149">
        <f t="shared" ref="AH14:AO14" si="5">AE13+AF13+AG13+AH13</f>
        <v>1065.5</v>
      </c>
      <c r="AI14" s="149">
        <f t="shared" si="5"/>
        <v>1058.5</v>
      </c>
      <c r="AJ14" s="149">
        <f t="shared" si="5"/>
        <v>1098</v>
      </c>
      <c r="AK14" s="149">
        <f t="shared" si="5"/>
        <v>1213.5</v>
      </c>
      <c r="AL14" s="149">
        <f t="shared" si="5"/>
        <v>1282</v>
      </c>
      <c r="AM14" s="149">
        <f t="shared" si="5"/>
        <v>1386.5</v>
      </c>
      <c r="AN14" s="149">
        <f t="shared" si="5"/>
        <v>1420.5</v>
      </c>
      <c r="AO14" s="149">
        <f t="shared" si="5"/>
        <v>1390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0.96783349101229899</v>
      </c>
      <c r="H15" s="152"/>
      <c r="I15" s="152" t="s">
        <v>110</v>
      </c>
      <c r="J15" s="153">
        <f>DIRECCIONALIDAD!J12/100</f>
        <v>3.2166508987701042E-2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0.97027804410354745</v>
      </c>
      <c r="V15" s="152"/>
      <c r="W15" s="152"/>
      <c r="X15" s="152"/>
      <c r="Y15" s="152" t="s">
        <v>110</v>
      </c>
      <c r="Z15" s="153">
        <f>DIRECCIONALIDAD!J15/100</f>
        <v>2.9721955896452542E-2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0.97479614529280956</v>
      </c>
      <c r="AL15" s="152"/>
      <c r="AM15" s="152"/>
      <c r="AN15" s="152" t="s">
        <v>110</v>
      </c>
      <c r="AO15" s="155">
        <f>DIRECCIONALIDAD!J18/100</f>
        <v>2.5203854707190512E-2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156</v>
      </c>
      <c r="B16" s="159">
        <f>MAX(B14:K14)</f>
        <v>1059.5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1025.4195837275308</v>
      </c>
      <c r="H16" s="152"/>
      <c r="I16" s="152" t="s">
        <v>110</v>
      </c>
      <c r="J16" s="160">
        <f>+B16*J15</f>
        <v>34.080416272469257</v>
      </c>
      <c r="K16" s="154"/>
      <c r="L16" s="148"/>
      <c r="M16" s="159">
        <f>MAX(M14:AB14)</f>
        <v>1185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1149.7794822627038</v>
      </c>
      <c r="V16" s="152"/>
      <c r="W16" s="152"/>
      <c r="X16" s="152"/>
      <c r="Y16" s="152" t="s">
        <v>110</v>
      </c>
      <c r="Z16" s="161">
        <f>+M16*Z15</f>
        <v>35.220517737296262</v>
      </c>
      <c r="AA16" s="152"/>
      <c r="AB16" s="154"/>
      <c r="AC16" s="148"/>
      <c r="AD16" s="159">
        <f>MAX(AD14:AO14)</f>
        <v>1420.5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1384.6979243884359</v>
      </c>
      <c r="AL16" s="152"/>
      <c r="AM16" s="152"/>
      <c r="AN16" s="152" t="s">
        <v>110</v>
      </c>
      <c r="AO16" s="162">
        <f>+AD16*AO15</f>
        <v>35.802075611564121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6" t="s">
        <v>104</v>
      </c>
      <c r="U17" s="25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408.5</v>
      </c>
      <c r="C18" s="149">
        <f>'G-2'!F11</f>
        <v>378.5</v>
      </c>
      <c r="D18" s="149">
        <f>'G-2'!F12</f>
        <v>313.5</v>
      </c>
      <c r="E18" s="149">
        <f>'G-2'!F13</f>
        <v>347</v>
      </c>
      <c r="F18" s="149">
        <f>'G-2'!F14</f>
        <v>304</v>
      </c>
      <c r="G18" s="149">
        <f>'G-2'!F15</f>
        <v>319</v>
      </c>
      <c r="H18" s="149">
        <f>'G-2'!F16</f>
        <v>286.5</v>
      </c>
      <c r="I18" s="149">
        <f>'G-2'!F17</f>
        <v>283.5</v>
      </c>
      <c r="J18" s="149">
        <f>'G-2'!F18</f>
        <v>271</v>
      </c>
      <c r="K18" s="149">
        <f>'G-2'!F19</f>
        <v>266.5</v>
      </c>
      <c r="L18" s="150"/>
      <c r="M18" s="149">
        <f>'G-2'!F20</f>
        <v>226.5</v>
      </c>
      <c r="N18" s="149">
        <f>'G-2'!F21</f>
        <v>222</v>
      </c>
      <c r="O18" s="149">
        <f>'G-2'!F22</f>
        <v>306</v>
      </c>
      <c r="P18" s="149">
        <f>'G-2'!M10</f>
        <v>239</v>
      </c>
      <c r="Q18" s="149">
        <f>'G-2'!M11</f>
        <v>257.5</v>
      </c>
      <c r="R18" s="149">
        <f>'G-2'!M12</f>
        <v>259</v>
      </c>
      <c r="S18" s="149">
        <f>'G-2'!M13</f>
        <v>264.5</v>
      </c>
      <c r="T18" s="149">
        <f>'G-2'!M14</f>
        <v>243</v>
      </c>
      <c r="U18" s="149">
        <f>'G-2'!M15</f>
        <v>230.5</v>
      </c>
      <c r="V18" s="149">
        <f>'G-2'!M16</f>
        <v>238.5</v>
      </c>
      <c r="W18" s="149">
        <f>'G-2'!M17</f>
        <v>247</v>
      </c>
      <c r="X18" s="149">
        <f>'G-2'!M18</f>
        <v>276.5</v>
      </c>
      <c r="Y18" s="149">
        <f>'G-2'!M19</f>
        <v>307</v>
      </c>
      <c r="Z18" s="149">
        <f>'G-2'!M20</f>
        <v>300.5</v>
      </c>
      <c r="AA18" s="149">
        <f>'G-2'!M21</f>
        <v>315</v>
      </c>
      <c r="AB18" s="149">
        <f>'G-2'!M22</f>
        <v>288</v>
      </c>
      <c r="AC18" s="150"/>
      <c r="AD18" s="149">
        <f>'G-2'!T10</f>
        <v>246.5</v>
      </c>
      <c r="AE18" s="149">
        <f>'G-2'!T11</f>
        <v>294.5</v>
      </c>
      <c r="AF18" s="149">
        <f>'G-2'!T12</f>
        <v>238.5</v>
      </c>
      <c r="AG18" s="149">
        <f>'G-2'!T13</f>
        <v>321</v>
      </c>
      <c r="AH18" s="149">
        <f>'G-2'!T14</f>
        <v>299.5</v>
      </c>
      <c r="AI18" s="149">
        <f>'G-2'!T15</f>
        <v>261</v>
      </c>
      <c r="AJ18" s="149">
        <f>'G-2'!T16</f>
        <v>300.5</v>
      </c>
      <c r="AK18" s="149">
        <f>'G-2'!T17</f>
        <v>298</v>
      </c>
      <c r="AL18" s="149">
        <f>'G-2'!T18</f>
        <v>275.5</v>
      </c>
      <c r="AM18" s="149">
        <f>'G-2'!T19</f>
        <v>257</v>
      </c>
      <c r="AN18" s="149">
        <f>'G-2'!T20</f>
        <v>314</v>
      </c>
      <c r="AO18" s="149">
        <f>'G-2'!T21</f>
        <v>276</v>
      </c>
      <c r="AP18" s="101"/>
      <c r="AQ18" s="101"/>
      <c r="AR18" s="101"/>
      <c r="AS18" s="101"/>
      <c r="AT18" s="101"/>
      <c r="AU18" s="101">
        <f t="shared" ref="AU18:BA18" si="6">E19</f>
        <v>1447.5</v>
      </c>
      <c r="AV18" s="101">
        <f t="shared" si="6"/>
        <v>1343</v>
      </c>
      <c r="AW18" s="101">
        <f t="shared" si="6"/>
        <v>1283.5</v>
      </c>
      <c r="AX18" s="101">
        <f t="shared" si="6"/>
        <v>1256.5</v>
      </c>
      <c r="AY18" s="101">
        <f t="shared" si="6"/>
        <v>1193</v>
      </c>
      <c r="AZ18" s="101">
        <f t="shared" si="6"/>
        <v>1160</v>
      </c>
      <c r="BA18" s="101">
        <f t="shared" si="6"/>
        <v>1107.5</v>
      </c>
      <c r="BB18" s="101"/>
      <c r="BC18" s="101"/>
      <c r="BD18" s="101"/>
      <c r="BE18" s="101">
        <f t="shared" ref="BE18:BQ18" si="7">P19</f>
        <v>993.5</v>
      </c>
      <c r="BF18" s="101">
        <f t="shared" si="7"/>
        <v>1024.5</v>
      </c>
      <c r="BG18" s="101">
        <f t="shared" si="7"/>
        <v>1061.5</v>
      </c>
      <c r="BH18" s="101">
        <f t="shared" si="7"/>
        <v>1020</v>
      </c>
      <c r="BI18" s="101">
        <f t="shared" si="7"/>
        <v>1024</v>
      </c>
      <c r="BJ18" s="101">
        <f t="shared" si="7"/>
        <v>997</v>
      </c>
      <c r="BK18" s="101">
        <f t="shared" si="7"/>
        <v>976.5</v>
      </c>
      <c r="BL18" s="101">
        <f t="shared" si="7"/>
        <v>959</v>
      </c>
      <c r="BM18" s="101">
        <f t="shared" si="7"/>
        <v>992.5</v>
      </c>
      <c r="BN18" s="101">
        <f t="shared" si="7"/>
        <v>1069</v>
      </c>
      <c r="BO18" s="101">
        <f t="shared" si="7"/>
        <v>1131</v>
      </c>
      <c r="BP18" s="101">
        <f t="shared" si="7"/>
        <v>1199</v>
      </c>
      <c r="BQ18" s="101">
        <f t="shared" si="7"/>
        <v>1210.5</v>
      </c>
      <c r="BR18" s="101"/>
      <c r="BS18" s="101"/>
      <c r="BT18" s="101"/>
      <c r="BU18" s="101">
        <f t="shared" ref="BU18:CC18" si="8">AG19</f>
        <v>1100.5</v>
      </c>
      <c r="BV18" s="101">
        <f t="shared" si="8"/>
        <v>1153.5</v>
      </c>
      <c r="BW18" s="101">
        <f t="shared" si="8"/>
        <v>1120</v>
      </c>
      <c r="BX18" s="101">
        <f t="shared" si="8"/>
        <v>1182</v>
      </c>
      <c r="BY18" s="101">
        <f t="shared" si="8"/>
        <v>1159</v>
      </c>
      <c r="BZ18" s="101">
        <f t="shared" si="8"/>
        <v>1135</v>
      </c>
      <c r="CA18" s="101">
        <f t="shared" si="8"/>
        <v>1131</v>
      </c>
      <c r="CB18" s="101">
        <f t="shared" si="8"/>
        <v>1144.5</v>
      </c>
      <c r="CC18" s="101">
        <f t="shared" si="8"/>
        <v>1122.5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1447.5</v>
      </c>
      <c r="F19" s="149">
        <f t="shared" ref="F19:K19" si="9">C18+D18+E18+F18</f>
        <v>1343</v>
      </c>
      <c r="G19" s="149">
        <f t="shared" si="9"/>
        <v>1283.5</v>
      </c>
      <c r="H19" s="149">
        <f t="shared" si="9"/>
        <v>1256.5</v>
      </c>
      <c r="I19" s="149">
        <f t="shared" si="9"/>
        <v>1193</v>
      </c>
      <c r="J19" s="149">
        <f t="shared" si="9"/>
        <v>1160</v>
      </c>
      <c r="K19" s="149">
        <f t="shared" si="9"/>
        <v>1107.5</v>
      </c>
      <c r="L19" s="150"/>
      <c r="M19" s="149"/>
      <c r="N19" s="149"/>
      <c r="O19" s="149"/>
      <c r="P19" s="149">
        <f>M18+N18+O18+P18</f>
        <v>993.5</v>
      </c>
      <c r="Q19" s="149">
        <f t="shared" ref="Q19:AB19" si="10">N18+O18+P18+Q18</f>
        <v>1024.5</v>
      </c>
      <c r="R19" s="149">
        <f t="shared" si="10"/>
        <v>1061.5</v>
      </c>
      <c r="S19" s="149">
        <f t="shared" si="10"/>
        <v>1020</v>
      </c>
      <c r="T19" s="149">
        <f t="shared" si="10"/>
        <v>1024</v>
      </c>
      <c r="U19" s="149">
        <f t="shared" si="10"/>
        <v>997</v>
      </c>
      <c r="V19" s="149">
        <f t="shared" si="10"/>
        <v>976.5</v>
      </c>
      <c r="W19" s="149">
        <f t="shared" si="10"/>
        <v>959</v>
      </c>
      <c r="X19" s="149">
        <f t="shared" si="10"/>
        <v>992.5</v>
      </c>
      <c r="Y19" s="149">
        <f t="shared" si="10"/>
        <v>1069</v>
      </c>
      <c r="Z19" s="149">
        <f t="shared" si="10"/>
        <v>1131</v>
      </c>
      <c r="AA19" s="149">
        <f t="shared" si="10"/>
        <v>1199</v>
      </c>
      <c r="AB19" s="149">
        <f t="shared" si="10"/>
        <v>1210.5</v>
      </c>
      <c r="AC19" s="150"/>
      <c r="AD19" s="149"/>
      <c r="AE19" s="149"/>
      <c r="AF19" s="149"/>
      <c r="AG19" s="149">
        <f>AD18+AE18+AF18+AG18</f>
        <v>1100.5</v>
      </c>
      <c r="AH19" s="149">
        <f t="shared" ref="AH19:AO19" si="11">AE18+AF18+AG18+AH18</f>
        <v>1153.5</v>
      </c>
      <c r="AI19" s="149">
        <f t="shared" si="11"/>
        <v>1120</v>
      </c>
      <c r="AJ19" s="149">
        <f t="shared" si="11"/>
        <v>1182</v>
      </c>
      <c r="AK19" s="149">
        <f t="shared" si="11"/>
        <v>1159</v>
      </c>
      <c r="AL19" s="149">
        <f t="shared" si="11"/>
        <v>1135</v>
      </c>
      <c r="AM19" s="149">
        <f t="shared" si="11"/>
        <v>1131</v>
      </c>
      <c r="AN19" s="149">
        <f t="shared" si="11"/>
        <v>1144.5</v>
      </c>
      <c r="AO19" s="149">
        <f t="shared" si="11"/>
        <v>1122.5</v>
      </c>
      <c r="AP19" s="101"/>
      <c r="AQ19" s="101"/>
      <c r="AR19" s="101"/>
      <c r="AS19" s="101"/>
      <c r="AT19" s="101"/>
      <c r="AU19" s="101">
        <f t="shared" ref="AU19:BA19" si="12">E29</f>
        <v>636</v>
      </c>
      <c r="AV19" s="101">
        <f t="shared" si="12"/>
        <v>649</v>
      </c>
      <c r="AW19" s="101">
        <f t="shared" si="12"/>
        <v>616.5</v>
      </c>
      <c r="AX19" s="101">
        <f t="shared" si="12"/>
        <v>541.5</v>
      </c>
      <c r="AY19" s="101">
        <f t="shared" si="12"/>
        <v>462.5</v>
      </c>
      <c r="AZ19" s="101">
        <f t="shared" si="12"/>
        <v>449.5</v>
      </c>
      <c r="BA19" s="101">
        <f t="shared" si="12"/>
        <v>456</v>
      </c>
      <c r="BB19" s="101"/>
      <c r="BC19" s="101"/>
      <c r="BD19" s="101"/>
      <c r="BE19" s="101">
        <f t="shared" ref="BE19:BQ19" si="13">P29</f>
        <v>500</v>
      </c>
      <c r="BF19" s="101">
        <f t="shared" si="13"/>
        <v>517.5</v>
      </c>
      <c r="BG19" s="101">
        <f t="shared" si="13"/>
        <v>526</v>
      </c>
      <c r="BH19" s="101">
        <f t="shared" si="13"/>
        <v>550</v>
      </c>
      <c r="BI19" s="101">
        <f t="shared" si="13"/>
        <v>530</v>
      </c>
      <c r="BJ19" s="101">
        <f t="shared" si="13"/>
        <v>508.5</v>
      </c>
      <c r="BK19" s="101">
        <f t="shared" si="13"/>
        <v>482.5</v>
      </c>
      <c r="BL19" s="101">
        <f t="shared" si="13"/>
        <v>476</v>
      </c>
      <c r="BM19" s="101">
        <f t="shared" si="13"/>
        <v>487.5</v>
      </c>
      <c r="BN19" s="101">
        <f t="shared" si="13"/>
        <v>512</v>
      </c>
      <c r="BO19" s="101">
        <f t="shared" si="13"/>
        <v>530</v>
      </c>
      <c r="BP19" s="101">
        <f t="shared" si="13"/>
        <v>543</v>
      </c>
      <c r="BQ19" s="101">
        <f t="shared" si="13"/>
        <v>540</v>
      </c>
      <c r="BR19" s="101"/>
      <c r="BS19" s="101"/>
      <c r="BT19" s="101"/>
      <c r="BU19" s="101">
        <f t="shared" ref="BU19:CC19" si="14">AG29</f>
        <v>444.5</v>
      </c>
      <c r="BV19" s="101">
        <f t="shared" si="14"/>
        <v>494</v>
      </c>
      <c r="BW19" s="101">
        <f t="shared" si="14"/>
        <v>515.5</v>
      </c>
      <c r="BX19" s="101">
        <f t="shared" si="14"/>
        <v>534</v>
      </c>
      <c r="BY19" s="101">
        <f t="shared" si="14"/>
        <v>578</v>
      </c>
      <c r="BZ19" s="101">
        <f t="shared" si="14"/>
        <v>588</v>
      </c>
      <c r="CA19" s="101">
        <f t="shared" si="14"/>
        <v>605</v>
      </c>
      <c r="CB19" s="101">
        <f t="shared" si="14"/>
        <v>569.5</v>
      </c>
      <c r="CC19" s="101">
        <f t="shared" si="14"/>
        <v>525.5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0.98011928429423445</v>
      </c>
      <c r="H20" s="152"/>
      <c r="I20" s="152" t="s">
        <v>110</v>
      </c>
      <c r="J20" s="153">
        <f>DIRECCIONALIDAD!J21/100</f>
        <v>1.9880715705765408E-2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0.97014925373134331</v>
      </c>
      <c r="V20" s="152"/>
      <c r="W20" s="152"/>
      <c r="X20" s="152"/>
      <c r="Y20" s="152" t="s">
        <v>110</v>
      </c>
      <c r="Z20" s="153">
        <f>DIRECCIONALIDAD!J24/100</f>
        <v>2.9850746268656712E-2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0.94067796610169496</v>
      </c>
      <c r="AL20" s="152"/>
      <c r="AM20" s="152"/>
      <c r="AN20" s="152" t="s">
        <v>110</v>
      </c>
      <c r="AO20" s="155">
        <f>DIRECCIONALIDAD!J27/100</f>
        <v>5.9322033898305086E-2</v>
      </c>
      <c r="AP20" s="92"/>
      <c r="AQ20" s="92"/>
      <c r="AR20" s="92"/>
      <c r="AS20" s="92"/>
      <c r="AT20" s="92"/>
      <c r="AU20" s="92">
        <f t="shared" ref="AU20:BA20" si="15">E24</f>
        <v>339.5</v>
      </c>
      <c r="AV20" s="92">
        <f t="shared" si="15"/>
        <v>374.5</v>
      </c>
      <c r="AW20" s="92">
        <f t="shared" si="15"/>
        <v>370</v>
      </c>
      <c r="AX20" s="92">
        <f t="shared" si="15"/>
        <v>391</v>
      </c>
      <c r="AY20" s="92">
        <f t="shared" si="15"/>
        <v>381</v>
      </c>
      <c r="AZ20" s="92">
        <f t="shared" si="15"/>
        <v>368</v>
      </c>
      <c r="BA20" s="92">
        <f t="shared" si="15"/>
        <v>380.5</v>
      </c>
      <c r="BB20" s="92"/>
      <c r="BC20" s="92"/>
      <c r="BD20" s="92"/>
      <c r="BE20" s="92">
        <f t="shared" ref="BE20:BQ20" si="16">P24</f>
        <v>392.5</v>
      </c>
      <c r="BF20" s="92">
        <f t="shared" si="16"/>
        <v>417</v>
      </c>
      <c r="BG20" s="92">
        <f t="shared" si="16"/>
        <v>435.5</v>
      </c>
      <c r="BH20" s="92">
        <f t="shared" si="16"/>
        <v>435</v>
      </c>
      <c r="BI20" s="92">
        <f t="shared" si="16"/>
        <v>412</v>
      </c>
      <c r="BJ20" s="92">
        <f t="shared" si="16"/>
        <v>393</v>
      </c>
      <c r="BK20" s="92">
        <f t="shared" si="16"/>
        <v>357</v>
      </c>
      <c r="BL20" s="92">
        <f t="shared" si="16"/>
        <v>324</v>
      </c>
      <c r="BM20" s="92">
        <f t="shared" si="16"/>
        <v>321.5</v>
      </c>
      <c r="BN20" s="92">
        <f t="shared" si="16"/>
        <v>311</v>
      </c>
      <c r="BO20" s="92">
        <f t="shared" si="16"/>
        <v>342.5</v>
      </c>
      <c r="BP20" s="92">
        <f t="shared" si="16"/>
        <v>351</v>
      </c>
      <c r="BQ20" s="92">
        <f t="shared" si="16"/>
        <v>339</v>
      </c>
      <c r="BR20" s="92"/>
      <c r="BS20" s="92"/>
      <c r="BT20" s="92"/>
      <c r="BU20" s="92">
        <f t="shared" ref="BU20:CC20" si="17">AG24</f>
        <v>371.5</v>
      </c>
      <c r="BV20" s="92">
        <f t="shared" si="17"/>
        <v>388</v>
      </c>
      <c r="BW20" s="92">
        <f t="shared" si="17"/>
        <v>410</v>
      </c>
      <c r="BX20" s="92">
        <f t="shared" si="17"/>
        <v>422</v>
      </c>
      <c r="BY20" s="92">
        <f t="shared" si="17"/>
        <v>453.5</v>
      </c>
      <c r="BZ20" s="92">
        <f t="shared" si="17"/>
        <v>470</v>
      </c>
      <c r="CA20" s="92">
        <f t="shared" si="17"/>
        <v>489</v>
      </c>
      <c r="CB20" s="92">
        <f t="shared" si="17"/>
        <v>504</v>
      </c>
      <c r="CC20" s="92">
        <f t="shared" si="17"/>
        <v>469</v>
      </c>
    </row>
    <row r="21" spans="1:81" ht="16.5" customHeight="1" x14ac:dyDescent="0.2">
      <c r="A21" s="158" t="s">
        <v>156</v>
      </c>
      <c r="B21" s="159">
        <f>MAX(B19:K19)</f>
        <v>1447.5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1418.7226640159045</v>
      </c>
      <c r="H21" s="152"/>
      <c r="I21" s="152" t="s">
        <v>110</v>
      </c>
      <c r="J21" s="160">
        <f>+B21*J20</f>
        <v>28.77733598409543</v>
      </c>
      <c r="K21" s="154"/>
      <c r="L21" s="148"/>
      <c r="M21" s="159">
        <f>MAX(M19:AB19)</f>
        <v>1210.5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1174.3656716417911</v>
      </c>
      <c r="V21" s="152"/>
      <c r="W21" s="152"/>
      <c r="X21" s="152"/>
      <c r="Y21" s="152" t="s">
        <v>110</v>
      </c>
      <c r="Z21" s="161">
        <f>+M21*Z20</f>
        <v>36.134328358208947</v>
      </c>
      <c r="AA21" s="152"/>
      <c r="AB21" s="154"/>
      <c r="AC21" s="148"/>
      <c r="AD21" s="159">
        <f>MAX(AD19:AO19)</f>
        <v>1182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1111.8813559322034</v>
      </c>
      <c r="AL21" s="152"/>
      <c r="AM21" s="152"/>
      <c r="AN21" s="152" t="s">
        <v>110</v>
      </c>
      <c r="AO21" s="162">
        <f>+AD21*AO20</f>
        <v>70.118644067796609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6" t="s">
        <v>104</v>
      </c>
      <c r="U22" s="25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3373.5</v>
      </c>
      <c r="AV22" s="92">
        <f t="shared" si="18"/>
        <v>3334.5</v>
      </c>
      <c r="AW22" s="92">
        <f t="shared" si="18"/>
        <v>3307</v>
      </c>
      <c r="AX22" s="92">
        <f t="shared" si="18"/>
        <v>3248.5</v>
      </c>
      <c r="AY22" s="92">
        <f t="shared" si="18"/>
        <v>3052.5</v>
      </c>
      <c r="AZ22" s="92">
        <f t="shared" si="18"/>
        <v>2993</v>
      </c>
      <c r="BA22" s="92">
        <f t="shared" si="18"/>
        <v>2924.5</v>
      </c>
      <c r="BB22" s="92"/>
      <c r="BC22" s="92"/>
      <c r="BD22" s="92"/>
      <c r="BE22" s="92">
        <f t="shared" ref="BE22:BQ22" si="19">P34</f>
        <v>2933.5</v>
      </c>
      <c r="BF22" s="92">
        <f t="shared" si="19"/>
        <v>3034</v>
      </c>
      <c r="BG22" s="92">
        <f t="shared" si="19"/>
        <v>3129.5</v>
      </c>
      <c r="BH22" s="92">
        <f t="shared" si="19"/>
        <v>3168.5</v>
      </c>
      <c r="BI22" s="92">
        <f t="shared" si="19"/>
        <v>3151</v>
      </c>
      <c r="BJ22" s="92">
        <f t="shared" si="19"/>
        <v>3077</v>
      </c>
      <c r="BK22" s="92">
        <f t="shared" si="19"/>
        <v>2945</v>
      </c>
      <c r="BL22" s="92">
        <f t="shared" si="19"/>
        <v>2831.5</v>
      </c>
      <c r="BM22" s="92">
        <f t="shared" si="19"/>
        <v>2793</v>
      </c>
      <c r="BN22" s="92">
        <f t="shared" si="19"/>
        <v>2815</v>
      </c>
      <c r="BO22" s="92">
        <f t="shared" si="19"/>
        <v>2894</v>
      </c>
      <c r="BP22" s="92">
        <f t="shared" si="19"/>
        <v>2997.5</v>
      </c>
      <c r="BQ22" s="92">
        <f t="shared" si="19"/>
        <v>3047</v>
      </c>
      <c r="BR22" s="92"/>
      <c r="BS22" s="92"/>
      <c r="BT22" s="92"/>
      <c r="BU22" s="92">
        <f t="shared" ref="BU22:CC22" si="20">AG34</f>
        <v>2953</v>
      </c>
      <c r="BV22" s="92">
        <f t="shared" si="20"/>
        <v>3101</v>
      </c>
      <c r="BW22" s="92">
        <f t="shared" si="20"/>
        <v>3104</v>
      </c>
      <c r="BX22" s="92">
        <f t="shared" si="20"/>
        <v>3236</v>
      </c>
      <c r="BY22" s="92">
        <f t="shared" si="20"/>
        <v>3404</v>
      </c>
      <c r="BZ22" s="92">
        <f t="shared" si="20"/>
        <v>3475</v>
      </c>
      <c r="CA22" s="92">
        <f t="shared" si="20"/>
        <v>3611.5</v>
      </c>
      <c r="CB22" s="92">
        <f t="shared" si="20"/>
        <v>3638.5</v>
      </c>
      <c r="CC22" s="92">
        <f t="shared" si="20"/>
        <v>3507</v>
      </c>
    </row>
    <row r="23" spans="1:81" ht="16.5" customHeight="1" x14ac:dyDescent="0.2">
      <c r="A23" s="100" t="s">
        <v>105</v>
      </c>
      <c r="B23" s="149">
        <f>'G-3'!F10</f>
        <v>70.5</v>
      </c>
      <c r="C23" s="149">
        <f>'G-3'!F11</f>
        <v>95.5</v>
      </c>
      <c r="D23" s="149">
        <f>'G-3'!F12</f>
        <v>81.5</v>
      </c>
      <c r="E23" s="149">
        <f>'G-3'!F13</f>
        <v>92</v>
      </c>
      <c r="F23" s="149">
        <f>'G-3'!F14</f>
        <v>105.5</v>
      </c>
      <c r="G23" s="149">
        <f>'G-3'!F15</f>
        <v>91</v>
      </c>
      <c r="H23" s="149">
        <f>'G-3'!F16</f>
        <v>102.5</v>
      </c>
      <c r="I23" s="149">
        <f>'G-3'!F17</f>
        <v>82</v>
      </c>
      <c r="J23" s="149">
        <f>'G-3'!F18</f>
        <v>92.5</v>
      </c>
      <c r="K23" s="149">
        <f>'G-3'!F19</f>
        <v>103.5</v>
      </c>
      <c r="L23" s="150"/>
      <c r="M23" s="149">
        <f>'G-3'!F20</f>
        <v>84.5</v>
      </c>
      <c r="N23" s="149">
        <f>'G-3'!F21</f>
        <v>88.5</v>
      </c>
      <c r="O23" s="149">
        <f>'G-3'!F22</f>
        <v>106.5</v>
      </c>
      <c r="P23" s="149">
        <f>'G-3'!M10</f>
        <v>113</v>
      </c>
      <c r="Q23" s="149">
        <f>'G-3'!M11</f>
        <v>109</v>
      </c>
      <c r="R23" s="149">
        <f>'G-3'!M12</f>
        <v>107</v>
      </c>
      <c r="S23" s="149">
        <f>'G-3'!M13</f>
        <v>106</v>
      </c>
      <c r="T23" s="149">
        <f>'G-3'!M14</f>
        <v>90</v>
      </c>
      <c r="U23" s="149">
        <f>'G-3'!M15</f>
        <v>90</v>
      </c>
      <c r="V23" s="149">
        <f>'G-3'!M16</f>
        <v>71</v>
      </c>
      <c r="W23" s="149">
        <f>'G-3'!M17</f>
        <v>73</v>
      </c>
      <c r="X23" s="149">
        <f>'G-3'!M18</f>
        <v>87.5</v>
      </c>
      <c r="Y23" s="149">
        <f>'G-3'!M19</f>
        <v>79.5</v>
      </c>
      <c r="Z23" s="149">
        <f>'G-3'!M20</f>
        <v>102.5</v>
      </c>
      <c r="AA23" s="149">
        <f>'G-3'!M21</f>
        <v>81.5</v>
      </c>
      <c r="AB23" s="149">
        <f>'G-3'!M22</f>
        <v>75.5</v>
      </c>
      <c r="AC23" s="150"/>
      <c r="AD23" s="149">
        <f>'G-3'!T10</f>
        <v>86</v>
      </c>
      <c r="AE23" s="149">
        <f>'G-3'!T11</f>
        <v>85</v>
      </c>
      <c r="AF23" s="149">
        <f>'G-3'!T12</f>
        <v>92</v>
      </c>
      <c r="AG23" s="149">
        <f>'G-3'!T13</f>
        <v>108.5</v>
      </c>
      <c r="AH23" s="149">
        <f>'G-3'!T14</f>
        <v>102.5</v>
      </c>
      <c r="AI23" s="149">
        <f>'G-3'!T15</f>
        <v>107</v>
      </c>
      <c r="AJ23" s="149">
        <f>'G-3'!T16</f>
        <v>104</v>
      </c>
      <c r="AK23" s="149">
        <f>'G-3'!T17</f>
        <v>140</v>
      </c>
      <c r="AL23" s="149">
        <f>'G-3'!T18</f>
        <v>119</v>
      </c>
      <c r="AM23" s="149">
        <f>'G-3'!T19</f>
        <v>126</v>
      </c>
      <c r="AN23" s="149">
        <f>'G-3'!T20</f>
        <v>119</v>
      </c>
      <c r="AO23" s="149">
        <f>'G-3'!T21</f>
        <v>105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339.5</v>
      </c>
      <c r="F24" s="149">
        <f t="shared" ref="F24:K24" si="21">C23+D23+E23+F23</f>
        <v>374.5</v>
      </c>
      <c r="G24" s="149">
        <f t="shared" si="21"/>
        <v>370</v>
      </c>
      <c r="H24" s="149">
        <f t="shared" si="21"/>
        <v>391</v>
      </c>
      <c r="I24" s="149">
        <f t="shared" si="21"/>
        <v>381</v>
      </c>
      <c r="J24" s="149">
        <f t="shared" si="21"/>
        <v>368</v>
      </c>
      <c r="K24" s="149">
        <f t="shared" si="21"/>
        <v>380.5</v>
      </c>
      <c r="L24" s="150"/>
      <c r="M24" s="149"/>
      <c r="N24" s="149"/>
      <c r="O24" s="149"/>
      <c r="P24" s="149">
        <f>M23+N23+O23+P23</f>
        <v>392.5</v>
      </c>
      <c r="Q24" s="149">
        <f t="shared" ref="Q24:AB24" si="22">N23+O23+P23+Q23</f>
        <v>417</v>
      </c>
      <c r="R24" s="149">
        <f t="shared" si="22"/>
        <v>435.5</v>
      </c>
      <c r="S24" s="149">
        <f t="shared" si="22"/>
        <v>435</v>
      </c>
      <c r="T24" s="149">
        <f t="shared" si="22"/>
        <v>412</v>
      </c>
      <c r="U24" s="149">
        <f t="shared" si="22"/>
        <v>393</v>
      </c>
      <c r="V24" s="149">
        <f t="shared" si="22"/>
        <v>357</v>
      </c>
      <c r="W24" s="149">
        <f t="shared" si="22"/>
        <v>324</v>
      </c>
      <c r="X24" s="149">
        <f t="shared" si="22"/>
        <v>321.5</v>
      </c>
      <c r="Y24" s="149">
        <f t="shared" si="22"/>
        <v>311</v>
      </c>
      <c r="Z24" s="149">
        <f t="shared" si="22"/>
        <v>342.5</v>
      </c>
      <c r="AA24" s="149">
        <f t="shared" si="22"/>
        <v>351</v>
      </c>
      <c r="AB24" s="149">
        <f t="shared" si="22"/>
        <v>339</v>
      </c>
      <c r="AC24" s="150"/>
      <c r="AD24" s="149"/>
      <c r="AE24" s="149"/>
      <c r="AF24" s="149"/>
      <c r="AG24" s="149">
        <f>AD23+AE23+AF23+AG23</f>
        <v>371.5</v>
      </c>
      <c r="AH24" s="149">
        <f t="shared" ref="AH24:AO24" si="23">AE23+AF23+AG23+AH23</f>
        <v>388</v>
      </c>
      <c r="AI24" s="149">
        <f t="shared" si="23"/>
        <v>410</v>
      </c>
      <c r="AJ24" s="149">
        <f t="shared" si="23"/>
        <v>422</v>
      </c>
      <c r="AK24" s="149">
        <f t="shared" si="23"/>
        <v>453.5</v>
      </c>
      <c r="AL24" s="149">
        <f t="shared" si="23"/>
        <v>470</v>
      </c>
      <c r="AM24" s="149">
        <f t="shared" si="23"/>
        <v>489</v>
      </c>
      <c r="AN24" s="149">
        <f t="shared" si="23"/>
        <v>504</v>
      </c>
      <c r="AO24" s="149">
        <f t="shared" si="23"/>
        <v>469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0.90322580645161277</v>
      </c>
      <c r="H25" s="152"/>
      <c r="I25" s="152" t="s">
        <v>110</v>
      </c>
      <c r="J25" s="153">
        <f>DIRECCIONALIDAD!J30/100</f>
        <v>9.6774193548387094E-2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0.89221556886227549</v>
      </c>
      <c r="V25" s="152"/>
      <c r="W25" s="152"/>
      <c r="X25" s="152"/>
      <c r="Y25" s="152" t="s">
        <v>110</v>
      </c>
      <c r="Z25" s="153">
        <f>DIRECCIONALIDAD!J33/100</f>
        <v>0.10778443113772455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0.9419642857142857</v>
      </c>
      <c r="AL25" s="152"/>
      <c r="AM25" s="152"/>
      <c r="AN25" s="152" t="s">
        <v>110</v>
      </c>
      <c r="AO25" s="155">
        <f>DIRECCIONALIDAD!J36/100</f>
        <v>5.8035714285714288E-2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156</v>
      </c>
      <c r="B26" s="159">
        <f>MAX(B24:K24)</f>
        <v>391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353.16129032258061</v>
      </c>
      <c r="H26" s="152"/>
      <c r="I26" s="152" t="s">
        <v>110</v>
      </c>
      <c r="J26" s="160">
        <f>+B26*J25</f>
        <v>37.838709677419352</v>
      </c>
      <c r="K26" s="154"/>
      <c r="L26" s="148"/>
      <c r="M26" s="159">
        <f>MAX(M24:AB24)</f>
        <v>435.5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388.55988023952096</v>
      </c>
      <c r="V26" s="152"/>
      <c r="W26" s="152"/>
      <c r="X26" s="152"/>
      <c r="Y26" s="152" t="s">
        <v>110</v>
      </c>
      <c r="Z26" s="161">
        <f>+M26*Z25</f>
        <v>46.940119760479043</v>
      </c>
      <c r="AA26" s="152"/>
      <c r="AB26" s="154"/>
      <c r="AC26" s="148"/>
      <c r="AD26" s="159">
        <f>MAX(AD24:AO24)</f>
        <v>504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474.75</v>
      </c>
      <c r="AL26" s="152"/>
      <c r="AM26" s="152"/>
      <c r="AN26" s="152" t="s">
        <v>110</v>
      </c>
      <c r="AO26" s="162">
        <f>+AD26*AO25</f>
        <v>29.25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6" t="s">
        <v>104</v>
      </c>
      <c r="U27" s="25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120</v>
      </c>
      <c r="C28" s="149">
        <f>'G-4'!F11</f>
        <v>130.5</v>
      </c>
      <c r="D28" s="149">
        <f>'G-4'!F12</f>
        <v>188</v>
      </c>
      <c r="E28" s="149">
        <f>'G-4'!F13</f>
        <v>197.5</v>
      </c>
      <c r="F28" s="149">
        <f>'G-4'!F14</f>
        <v>133</v>
      </c>
      <c r="G28" s="149">
        <f>'G-4'!F15</f>
        <v>98</v>
      </c>
      <c r="H28" s="149">
        <f>'G-4'!F16</f>
        <v>113</v>
      </c>
      <c r="I28" s="149">
        <f>'G-4'!F17</f>
        <v>118.5</v>
      </c>
      <c r="J28" s="149">
        <f>'G-4'!F18</f>
        <v>120</v>
      </c>
      <c r="K28" s="149">
        <f>'G-4'!F19</f>
        <v>104.5</v>
      </c>
      <c r="L28" s="150"/>
      <c r="M28" s="149">
        <f>'G-4'!F20</f>
        <v>122.5</v>
      </c>
      <c r="N28" s="149">
        <f>'G-4'!F21</f>
        <v>131.5</v>
      </c>
      <c r="O28" s="149">
        <f>'G-4'!F22</f>
        <v>107.5</v>
      </c>
      <c r="P28" s="149">
        <f>'G-4'!M10</f>
        <v>138.5</v>
      </c>
      <c r="Q28" s="149">
        <f>'G-4'!M11</f>
        <v>140</v>
      </c>
      <c r="R28" s="149">
        <f>'G-4'!M12</f>
        <v>140</v>
      </c>
      <c r="S28" s="149">
        <f>'G-4'!M13</f>
        <v>131.5</v>
      </c>
      <c r="T28" s="149">
        <f>'G-4'!M14</f>
        <v>118.5</v>
      </c>
      <c r="U28" s="149">
        <f>'G-4'!M15</f>
        <v>118.5</v>
      </c>
      <c r="V28" s="149">
        <f>'G-4'!M16</f>
        <v>114</v>
      </c>
      <c r="W28" s="149">
        <f>'G-4'!M17</f>
        <v>125</v>
      </c>
      <c r="X28" s="149">
        <f>'G-4'!M18</f>
        <v>130</v>
      </c>
      <c r="Y28" s="149">
        <f>'G-4'!M19</f>
        <v>143</v>
      </c>
      <c r="Z28" s="149">
        <f>'G-4'!M20</f>
        <v>132</v>
      </c>
      <c r="AA28" s="149">
        <f>'G-4'!M21</f>
        <v>138</v>
      </c>
      <c r="AB28" s="149">
        <f>'G-4'!M22</f>
        <v>127</v>
      </c>
      <c r="AC28" s="150"/>
      <c r="AD28" s="149">
        <f>'G-4'!T10</f>
        <v>94</v>
      </c>
      <c r="AE28" s="149">
        <f>'G-4'!T11</f>
        <v>115.5</v>
      </c>
      <c r="AF28" s="149">
        <f>'G-4'!T12</f>
        <v>126.5</v>
      </c>
      <c r="AG28" s="149">
        <f>'G-4'!T13</f>
        <v>108.5</v>
      </c>
      <c r="AH28" s="149">
        <f>'G-4'!T14</f>
        <v>143.5</v>
      </c>
      <c r="AI28" s="149">
        <f>'G-4'!T15</f>
        <v>137</v>
      </c>
      <c r="AJ28" s="149">
        <f>'G-4'!T16</f>
        <v>145</v>
      </c>
      <c r="AK28" s="149">
        <f>'G-4'!T17</f>
        <v>152.5</v>
      </c>
      <c r="AL28" s="149">
        <f>'G-4'!T18</f>
        <v>153.5</v>
      </c>
      <c r="AM28" s="149">
        <f>'G-4'!T19</f>
        <v>154</v>
      </c>
      <c r="AN28" s="149">
        <f>'G-4'!T20</f>
        <v>109.5</v>
      </c>
      <c r="AO28" s="149">
        <f>'G-4'!T21</f>
        <v>108.5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636</v>
      </c>
      <c r="F29" s="149">
        <f t="shared" ref="F29:K29" si="24">C28+D28+E28+F28</f>
        <v>649</v>
      </c>
      <c r="G29" s="149">
        <f t="shared" si="24"/>
        <v>616.5</v>
      </c>
      <c r="H29" s="149">
        <f t="shared" si="24"/>
        <v>541.5</v>
      </c>
      <c r="I29" s="149">
        <f t="shared" si="24"/>
        <v>462.5</v>
      </c>
      <c r="J29" s="149">
        <f t="shared" si="24"/>
        <v>449.5</v>
      </c>
      <c r="K29" s="149">
        <f t="shared" si="24"/>
        <v>456</v>
      </c>
      <c r="L29" s="150"/>
      <c r="M29" s="149"/>
      <c r="N29" s="149"/>
      <c r="O29" s="149"/>
      <c r="P29" s="149">
        <f>M28+N28+O28+P28</f>
        <v>500</v>
      </c>
      <c r="Q29" s="149">
        <f t="shared" ref="Q29:AB29" si="25">N28+O28+P28+Q28</f>
        <v>517.5</v>
      </c>
      <c r="R29" s="149">
        <f t="shared" si="25"/>
        <v>526</v>
      </c>
      <c r="S29" s="149">
        <f t="shared" si="25"/>
        <v>550</v>
      </c>
      <c r="T29" s="149">
        <f t="shared" si="25"/>
        <v>530</v>
      </c>
      <c r="U29" s="149">
        <f t="shared" si="25"/>
        <v>508.5</v>
      </c>
      <c r="V29" s="149">
        <f t="shared" si="25"/>
        <v>482.5</v>
      </c>
      <c r="W29" s="149">
        <f t="shared" si="25"/>
        <v>476</v>
      </c>
      <c r="X29" s="149">
        <f t="shared" si="25"/>
        <v>487.5</v>
      </c>
      <c r="Y29" s="149">
        <f t="shared" si="25"/>
        <v>512</v>
      </c>
      <c r="Z29" s="149">
        <f t="shared" si="25"/>
        <v>530</v>
      </c>
      <c r="AA29" s="149">
        <f t="shared" si="25"/>
        <v>543</v>
      </c>
      <c r="AB29" s="149">
        <f t="shared" si="25"/>
        <v>540</v>
      </c>
      <c r="AC29" s="150"/>
      <c r="AD29" s="149"/>
      <c r="AE29" s="149"/>
      <c r="AF29" s="149"/>
      <c r="AG29" s="149">
        <f>AD28+AE28+AF28+AG28</f>
        <v>444.5</v>
      </c>
      <c r="AH29" s="149">
        <f t="shared" ref="AH29:AO29" si="26">AE28+AF28+AG28+AH28</f>
        <v>494</v>
      </c>
      <c r="AI29" s="149">
        <f t="shared" si="26"/>
        <v>515.5</v>
      </c>
      <c r="AJ29" s="149">
        <f t="shared" si="26"/>
        <v>534</v>
      </c>
      <c r="AK29" s="149">
        <f t="shared" si="26"/>
        <v>578</v>
      </c>
      <c r="AL29" s="149">
        <f t="shared" si="26"/>
        <v>588</v>
      </c>
      <c r="AM29" s="149">
        <f t="shared" si="26"/>
        <v>605</v>
      </c>
      <c r="AN29" s="149">
        <f t="shared" si="26"/>
        <v>569.5</v>
      </c>
      <c r="AO29" s="149">
        <f t="shared" si="26"/>
        <v>525.5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0.90861618798955623</v>
      </c>
      <c r="H30" s="152"/>
      <c r="I30" s="152" t="s">
        <v>110</v>
      </c>
      <c r="J30" s="153">
        <f>DIRECCIONALIDAD!J39/100</f>
        <v>9.1383812010443849E-2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0.93962264150943398</v>
      </c>
      <c r="V30" s="152"/>
      <c r="W30" s="152"/>
      <c r="X30" s="152"/>
      <c r="Y30" s="152" t="s">
        <v>110</v>
      </c>
      <c r="Z30" s="153">
        <f>DIRECCIONALIDAD!J42/100</f>
        <v>6.0377358490566045E-2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0.93807339449541294</v>
      </c>
      <c r="AL30" s="152"/>
      <c r="AM30" s="152"/>
      <c r="AN30" s="152" t="s">
        <v>110</v>
      </c>
      <c r="AO30" s="155">
        <f>DIRECCIONALIDAD!J45/100</f>
        <v>6.1926605504587159E-2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156</v>
      </c>
      <c r="B31" s="159">
        <f>MAX(B29:K29)</f>
        <v>649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589.69190600522199</v>
      </c>
      <c r="H31" s="152"/>
      <c r="I31" s="152" t="s">
        <v>110</v>
      </c>
      <c r="J31" s="160">
        <f>+B31*J30</f>
        <v>59.308093994778055</v>
      </c>
      <c r="K31" s="154"/>
      <c r="L31" s="148"/>
      <c r="M31" s="159">
        <f>MAX(M29:AB29)</f>
        <v>550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516.79245283018872</v>
      </c>
      <c r="V31" s="152"/>
      <c r="W31" s="152"/>
      <c r="X31" s="152"/>
      <c r="Y31" s="152" t="s">
        <v>110</v>
      </c>
      <c r="Z31" s="161">
        <f>+M31*Z30</f>
        <v>33.207547169811328</v>
      </c>
      <c r="AA31" s="152"/>
      <c r="AB31" s="154"/>
      <c r="AC31" s="148"/>
      <c r="AD31" s="159">
        <f>MAX(AD29:AO29)</f>
        <v>605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567.53440366972484</v>
      </c>
      <c r="AL31" s="152"/>
      <c r="AM31" s="152"/>
      <c r="AN31" s="152" t="s">
        <v>110</v>
      </c>
      <c r="AO31" s="162">
        <f>+AD31*AO30</f>
        <v>37.465596330275233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6" t="s">
        <v>104</v>
      </c>
      <c r="U32" s="25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806.5</v>
      </c>
      <c r="C33" s="149">
        <f t="shared" ref="C33:K33" si="27">C13+C18+C23+C28</f>
        <v>817.5</v>
      </c>
      <c r="D33" s="149">
        <f t="shared" si="27"/>
        <v>822</v>
      </c>
      <c r="E33" s="149">
        <f t="shared" si="27"/>
        <v>927.5</v>
      </c>
      <c r="F33" s="149">
        <f t="shared" si="27"/>
        <v>767.5</v>
      </c>
      <c r="G33" s="149">
        <f t="shared" si="27"/>
        <v>790</v>
      </c>
      <c r="H33" s="149">
        <f t="shared" si="27"/>
        <v>763.5</v>
      </c>
      <c r="I33" s="149">
        <f t="shared" si="27"/>
        <v>731.5</v>
      </c>
      <c r="J33" s="149">
        <f t="shared" si="27"/>
        <v>708</v>
      </c>
      <c r="K33" s="149">
        <f t="shared" si="27"/>
        <v>721.5</v>
      </c>
      <c r="L33" s="150"/>
      <c r="M33" s="149">
        <f>M13+M18+M23+M28</f>
        <v>697</v>
      </c>
      <c r="N33" s="149">
        <f t="shared" ref="N33:AB33" si="28">N13+N18+N23+N28</f>
        <v>712.5</v>
      </c>
      <c r="O33" s="149">
        <f t="shared" si="28"/>
        <v>761.5</v>
      </c>
      <c r="P33" s="149">
        <f t="shared" si="28"/>
        <v>762.5</v>
      </c>
      <c r="Q33" s="149">
        <f t="shared" si="28"/>
        <v>797.5</v>
      </c>
      <c r="R33" s="149">
        <f t="shared" si="28"/>
        <v>808</v>
      </c>
      <c r="S33" s="149">
        <f t="shared" si="28"/>
        <v>800.5</v>
      </c>
      <c r="T33" s="149">
        <f t="shared" si="28"/>
        <v>745</v>
      </c>
      <c r="U33" s="149">
        <f t="shared" si="28"/>
        <v>723.5</v>
      </c>
      <c r="V33" s="149">
        <f t="shared" si="28"/>
        <v>676</v>
      </c>
      <c r="W33" s="149">
        <f t="shared" si="28"/>
        <v>687</v>
      </c>
      <c r="X33" s="149">
        <f t="shared" si="28"/>
        <v>706.5</v>
      </c>
      <c r="Y33" s="149">
        <f t="shared" si="28"/>
        <v>745.5</v>
      </c>
      <c r="Z33" s="149">
        <f t="shared" si="28"/>
        <v>755</v>
      </c>
      <c r="AA33" s="149">
        <f t="shared" si="28"/>
        <v>790.5</v>
      </c>
      <c r="AB33" s="149">
        <f t="shared" si="28"/>
        <v>756</v>
      </c>
      <c r="AC33" s="150"/>
      <c r="AD33" s="149">
        <f>AD13+AD18+AD23+AD28</f>
        <v>678</v>
      </c>
      <c r="AE33" s="149">
        <f t="shared" ref="AE33:AO33" si="29">AE13+AE18+AE23+AE28</f>
        <v>776.5</v>
      </c>
      <c r="AF33" s="149">
        <f t="shared" si="29"/>
        <v>711.5</v>
      </c>
      <c r="AG33" s="149">
        <f t="shared" si="29"/>
        <v>787</v>
      </c>
      <c r="AH33" s="149">
        <f t="shared" si="29"/>
        <v>826</v>
      </c>
      <c r="AI33" s="149">
        <f t="shared" si="29"/>
        <v>779.5</v>
      </c>
      <c r="AJ33" s="149">
        <f t="shared" si="29"/>
        <v>843.5</v>
      </c>
      <c r="AK33" s="149">
        <f t="shared" si="29"/>
        <v>955</v>
      </c>
      <c r="AL33" s="149">
        <f t="shared" si="29"/>
        <v>897</v>
      </c>
      <c r="AM33" s="149">
        <f t="shared" si="29"/>
        <v>916</v>
      </c>
      <c r="AN33" s="149">
        <f t="shared" si="29"/>
        <v>870.5</v>
      </c>
      <c r="AO33" s="149">
        <f t="shared" si="29"/>
        <v>823.5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3373.5</v>
      </c>
      <c r="F34" s="149">
        <f t="shared" ref="F34:K34" si="30">C33+D33+E33+F33</f>
        <v>3334.5</v>
      </c>
      <c r="G34" s="149">
        <f t="shared" si="30"/>
        <v>3307</v>
      </c>
      <c r="H34" s="149">
        <f t="shared" si="30"/>
        <v>3248.5</v>
      </c>
      <c r="I34" s="149">
        <f t="shared" si="30"/>
        <v>3052.5</v>
      </c>
      <c r="J34" s="149">
        <f t="shared" si="30"/>
        <v>2993</v>
      </c>
      <c r="K34" s="149">
        <f t="shared" si="30"/>
        <v>2924.5</v>
      </c>
      <c r="L34" s="150"/>
      <c r="M34" s="149"/>
      <c r="N34" s="149"/>
      <c r="O34" s="149"/>
      <c r="P34" s="149">
        <f>M33+N33+O33+P33</f>
        <v>2933.5</v>
      </c>
      <c r="Q34" s="149">
        <f t="shared" ref="Q34:AB34" si="31">N33+O33+P33+Q33</f>
        <v>3034</v>
      </c>
      <c r="R34" s="149">
        <f t="shared" si="31"/>
        <v>3129.5</v>
      </c>
      <c r="S34" s="149">
        <f t="shared" si="31"/>
        <v>3168.5</v>
      </c>
      <c r="T34" s="149">
        <f t="shared" si="31"/>
        <v>3151</v>
      </c>
      <c r="U34" s="149">
        <f t="shared" si="31"/>
        <v>3077</v>
      </c>
      <c r="V34" s="149">
        <f t="shared" si="31"/>
        <v>2945</v>
      </c>
      <c r="W34" s="149">
        <f t="shared" si="31"/>
        <v>2831.5</v>
      </c>
      <c r="X34" s="149">
        <f t="shared" si="31"/>
        <v>2793</v>
      </c>
      <c r="Y34" s="149">
        <f t="shared" si="31"/>
        <v>2815</v>
      </c>
      <c r="Z34" s="149">
        <f t="shared" si="31"/>
        <v>2894</v>
      </c>
      <c r="AA34" s="149">
        <f t="shared" si="31"/>
        <v>2997.5</v>
      </c>
      <c r="AB34" s="149">
        <f t="shared" si="31"/>
        <v>3047</v>
      </c>
      <c r="AC34" s="150"/>
      <c r="AD34" s="149"/>
      <c r="AE34" s="149"/>
      <c r="AF34" s="149"/>
      <c r="AG34" s="149">
        <f>AD33+AE33+AF33+AG33</f>
        <v>2953</v>
      </c>
      <c r="AH34" s="149">
        <f t="shared" ref="AH34:AO34" si="32">AE33+AF33+AG33+AH33</f>
        <v>3101</v>
      </c>
      <c r="AI34" s="149">
        <f t="shared" si="32"/>
        <v>3104</v>
      </c>
      <c r="AJ34" s="149">
        <f t="shared" si="32"/>
        <v>3236</v>
      </c>
      <c r="AK34" s="149">
        <f t="shared" si="32"/>
        <v>3404</v>
      </c>
      <c r="AL34" s="149">
        <f t="shared" si="32"/>
        <v>3475</v>
      </c>
      <c r="AM34" s="149">
        <f t="shared" si="32"/>
        <v>3611.5</v>
      </c>
      <c r="AN34" s="149">
        <f t="shared" si="32"/>
        <v>3638.5</v>
      </c>
      <c r="AO34" s="149">
        <f t="shared" si="32"/>
        <v>3507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7"/>
      <c r="R36" s="257"/>
      <c r="S36" s="257"/>
      <c r="T36" s="257"/>
      <c r="U36" s="25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G-3</vt:lpstr>
      <vt:lpstr>G-4</vt:lpstr>
      <vt:lpstr>G-Totales</vt:lpstr>
      <vt:lpstr>TRANSMETRO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2016-08-05T21:24:02Z</cp:lastPrinted>
  <dcterms:created xsi:type="dcterms:W3CDTF">1998-04-02T13:38:56Z</dcterms:created>
  <dcterms:modified xsi:type="dcterms:W3CDTF">2017-07-28T21:39:28Z</dcterms:modified>
</cp:coreProperties>
</file>